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1165" sheetId="2" r:id="rId1"/>
  </sheets>
  <definedNames>
    <definedName name="_xlnm.Print_Area" localSheetId="0">'1165'!$A$1:$K$176</definedName>
  </definedNames>
  <calcPr calcId="145621"/>
</workbook>
</file>

<file path=xl/calcChain.xml><?xml version="1.0" encoding="utf-8"?>
<calcChain xmlns="http://schemas.openxmlformats.org/spreadsheetml/2006/main">
  <c r="K163" i="2" l="1"/>
  <c r="J139" i="2"/>
  <c r="K139" i="2"/>
  <c r="H143" i="2" l="1"/>
  <c r="I49" i="2"/>
  <c r="I140" i="2"/>
  <c r="I139" i="2" s="1"/>
  <c r="I160" i="2"/>
  <c r="I159" i="2" s="1"/>
  <c r="I165" i="2"/>
  <c r="I85" i="2"/>
  <c r="I84" i="2"/>
  <c r="I47" i="2"/>
  <c r="I163" i="2"/>
  <c r="I164" i="2"/>
  <c r="I148" i="2"/>
  <c r="H145" i="2"/>
  <c r="I146" i="2"/>
  <c r="H144" i="2"/>
  <c r="H30" i="2"/>
  <c r="H64" i="2"/>
  <c r="I142" i="2"/>
  <c r="H142" i="2"/>
  <c r="H141" i="2"/>
  <c r="H149" i="2"/>
  <c r="F77" i="2" l="1"/>
  <c r="G77" i="2"/>
  <c r="I77" i="2"/>
  <c r="F78" i="2"/>
  <c r="G78" i="2"/>
  <c r="G130" i="2"/>
  <c r="G93" i="2"/>
  <c r="E158" i="2"/>
  <c r="K169" i="2"/>
  <c r="J169" i="2"/>
  <c r="K168" i="2"/>
  <c r="J168" i="2"/>
  <c r="K167" i="2"/>
  <c r="J167" i="2"/>
  <c r="K166" i="2"/>
  <c r="J166" i="2"/>
  <c r="I166" i="2"/>
  <c r="H166" i="2"/>
  <c r="G166" i="2"/>
  <c r="F166" i="2"/>
  <c r="E166" i="2"/>
  <c r="D166" i="2"/>
  <c r="F162" i="2"/>
  <c r="G162" i="2"/>
  <c r="H162" i="2"/>
  <c r="I162" i="2"/>
  <c r="D162" i="2"/>
  <c r="E162" i="2"/>
  <c r="J162" i="2" s="1"/>
  <c r="K164" i="2"/>
  <c r="J164" i="2"/>
  <c r="K165" i="2"/>
  <c r="J165" i="2"/>
  <c r="J163" i="2"/>
  <c r="K162" i="2"/>
  <c r="K138" i="2"/>
  <c r="J138" i="2"/>
  <c r="K137" i="2"/>
  <c r="J137" i="2"/>
  <c r="I136" i="2"/>
  <c r="H136" i="2"/>
  <c r="G136" i="2"/>
  <c r="F136" i="2"/>
  <c r="E136" i="2"/>
  <c r="D136" i="2"/>
  <c r="I135" i="2"/>
  <c r="H135" i="2"/>
  <c r="K135" i="2" s="1"/>
  <c r="G135" i="2"/>
  <c r="J135" i="2" s="1"/>
  <c r="F135" i="2"/>
  <c r="E135" i="2"/>
  <c r="D135" i="2"/>
  <c r="I134" i="2"/>
  <c r="H134" i="2"/>
  <c r="K134" i="2" s="1"/>
  <c r="G134" i="2"/>
  <c r="J134" i="2" s="1"/>
  <c r="F134" i="2"/>
  <c r="E134" i="2"/>
  <c r="D134" i="2"/>
  <c r="I133" i="2"/>
  <c r="H133" i="2"/>
  <c r="K133" i="2" s="1"/>
  <c r="G133" i="2"/>
  <c r="F133" i="2"/>
  <c r="E133" i="2"/>
  <c r="D133" i="2"/>
  <c r="E129" i="2"/>
  <c r="E128" i="2"/>
  <c r="K132" i="2"/>
  <c r="J132" i="2"/>
  <c r="K131" i="2"/>
  <c r="J131" i="2"/>
  <c r="I130" i="2"/>
  <c r="H130" i="2"/>
  <c r="F130" i="2"/>
  <c r="E130" i="2"/>
  <c r="K130" i="2" s="1"/>
  <c r="D130" i="2"/>
  <c r="K129" i="2"/>
  <c r="I129" i="2"/>
  <c r="H129" i="2"/>
  <c r="G129" i="2"/>
  <c r="J129" i="2" s="1"/>
  <c r="F129" i="2"/>
  <c r="D129" i="2"/>
  <c r="I128" i="2"/>
  <c r="H128" i="2"/>
  <c r="G128" i="2"/>
  <c r="F128" i="2"/>
  <c r="K128" i="2"/>
  <c r="D128" i="2"/>
  <c r="I127" i="2"/>
  <c r="H127" i="2"/>
  <c r="G127" i="2"/>
  <c r="F127" i="2"/>
  <c r="D127" i="2"/>
  <c r="E118" i="2"/>
  <c r="E120" i="2"/>
  <c r="E119" i="2"/>
  <c r="K126" i="2"/>
  <c r="J126" i="2"/>
  <c r="K125" i="2"/>
  <c r="J125" i="2"/>
  <c r="I124" i="2"/>
  <c r="H124" i="2"/>
  <c r="K124" i="2" s="1"/>
  <c r="G124" i="2"/>
  <c r="J124" i="2" s="1"/>
  <c r="F124" i="2"/>
  <c r="E124" i="2"/>
  <c r="D124" i="2"/>
  <c r="K123" i="2"/>
  <c r="J123" i="2"/>
  <c r="D121" i="2"/>
  <c r="K122" i="2"/>
  <c r="J122" i="2"/>
  <c r="I121" i="2"/>
  <c r="H121" i="2"/>
  <c r="K121" i="2" s="1"/>
  <c r="G121" i="2"/>
  <c r="F121" i="2"/>
  <c r="E121" i="2"/>
  <c r="J121" i="2" s="1"/>
  <c r="I120" i="2"/>
  <c r="H120" i="2"/>
  <c r="G120" i="2"/>
  <c r="F120" i="2"/>
  <c r="I119" i="2"/>
  <c r="I118" i="2" s="1"/>
  <c r="H119" i="2"/>
  <c r="G119" i="2"/>
  <c r="G118" i="2" s="1"/>
  <c r="F119" i="2"/>
  <c r="F118" i="2" s="1"/>
  <c r="D119" i="2"/>
  <c r="E115" i="2"/>
  <c r="K119" i="2" l="1"/>
  <c r="J133" i="2"/>
  <c r="J136" i="2"/>
  <c r="K136" i="2"/>
  <c r="H118" i="2"/>
  <c r="K118" i="2" s="1"/>
  <c r="J130" i="2"/>
  <c r="J128" i="2"/>
  <c r="E127" i="2"/>
  <c r="K127" i="2" s="1"/>
  <c r="J127" i="2"/>
  <c r="K120" i="2"/>
  <c r="J118" i="2"/>
  <c r="J119" i="2"/>
  <c r="J120" i="2"/>
  <c r="D120" i="2"/>
  <c r="D118" i="2" s="1"/>
  <c r="F28" i="2" l="1"/>
  <c r="H147" i="2"/>
  <c r="E140" i="2" l="1"/>
  <c r="E139" i="2" s="1"/>
  <c r="F140" i="2"/>
  <c r="F139" i="2" s="1"/>
  <c r="G140" i="2"/>
  <c r="H140" i="2"/>
  <c r="K154" i="2"/>
  <c r="J154" i="2"/>
  <c r="K153" i="2"/>
  <c r="J153" i="2"/>
  <c r="K152" i="2"/>
  <c r="J152" i="2"/>
  <c r="K151" i="2"/>
  <c r="J151" i="2"/>
  <c r="D140" i="2" l="1"/>
  <c r="D139" i="2" s="1"/>
  <c r="K150" i="2"/>
  <c r="J150" i="2"/>
  <c r="G89" i="2"/>
  <c r="D117" i="2"/>
  <c r="D115" i="2" s="1"/>
  <c r="E94" i="2"/>
  <c r="F94" i="2"/>
  <c r="G94" i="2"/>
  <c r="H94" i="2"/>
  <c r="I94" i="2"/>
  <c r="I45" i="2" l="1"/>
  <c r="K10" i="2" l="1"/>
  <c r="J10" i="2"/>
  <c r="I158" i="2"/>
  <c r="I14" i="2"/>
  <c r="I9" i="2" s="1"/>
  <c r="I26" i="2"/>
  <c r="G26" i="2"/>
  <c r="E26" i="2"/>
  <c r="D26" i="2"/>
  <c r="L27" i="2"/>
  <c r="H27" i="2"/>
  <c r="H23" i="2" s="1"/>
  <c r="H15" i="2" s="1"/>
  <c r="K15" i="2" s="1"/>
  <c r="G27" i="2"/>
  <c r="G23" i="2" s="1"/>
  <c r="G15" i="2" s="1"/>
  <c r="F27" i="2"/>
  <c r="F23" i="2" s="1"/>
  <c r="F15" i="2" s="1"/>
  <c r="E27" i="2"/>
  <c r="E23" i="2" s="1"/>
  <c r="E15" i="2" s="1"/>
  <c r="D27" i="2"/>
  <c r="D23" i="2" s="1"/>
  <c r="D15" i="2" s="1"/>
  <c r="I28" i="2"/>
  <c r="I24" i="2" s="1"/>
  <c r="I16" i="2" s="1"/>
  <c r="H28" i="2"/>
  <c r="H24" i="2" s="1"/>
  <c r="H16" i="2" s="1"/>
  <c r="G28" i="2"/>
  <c r="G24" i="2" s="1"/>
  <c r="F24" i="2"/>
  <c r="F16" i="2" s="1"/>
  <c r="E28" i="2"/>
  <c r="E24" i="2" s="1"/>
  <c r="D28" i="2"/>
  <c r="D24" i="2" s="1"/>
  <c r="D16" i="2" s="1"/>
  <c r="J29" i="2"/>
  <c r="K29" i="2"/>
  <c r="K30" i="2"/>
  <c r="J30" i="2"/>
  <c r="K31" i="2"/>
  <c r="J31" i="2"/>
  <c r="I27" i="2"/>
  <c r="I23" i="2" s="1"/>
  <c r="I15" i="2" s="1"/>
  <c r="K32" i="2"/>
  <c r="J32" i="2"/>
  <c r="I35" i="2"/>
  <c r="H35" i="2"/>
  <c r="G35" i="2"/>
  <c r="F35" i="2"/>
  <c r="E35" i="2"/>
  <c r="I34" i="2"/>
  <c r="I21" i="2" s="1"/>
  <c r="H34" i="2"/>
  <c r="H21" i="2" s="1"/>
  <c r="G34" i="2"/>
  <c r="G21" i="2" s="1"/>
  <c r="F34" i="2"/>
  <c r="F21" i="2" s="1"/>
  <c r="F18" i="2" s="1"/>
  <c r="E34" i="2"/>
  <c r="E21" i="2" s="1"/>
  <c r="D34" i="2"/>
  <c r="D21" i="2" s="1"/>
  <c r="D35" i="2"/>
  <c r="D22" i="2" s="1"/>
  <c r="K38" i="2"/>
  <c r="J38" i="2"/>
  <c r="K37" i="2"/>
  <c r="J37" i="2"/>
  <c r="I36" i="2"/>
  <c r="H36" i="2"/>
  <c r="G36" i="2"/>
  <c r="F36" i="2"/>
  <c r="E36" i="2"/>
  <c r="D36" i="2"/>
  <c r="H43" i="2"/>
  <c r="G43" i="2"/>
  <c r="E43" i="2"/>
  <c r="D43" i="2"/>
  <c r="K44" i="2"/>
  <c r="J44" i="2"/>
  <c r="F43" i="2"/>
  <c r="K45" i="2"/>
  <c r="J45" i="2"/>
  <c r="I43" i="2"/>
  <c r="I46" i="2"/>
  <c r="H46" i="2"/>
  <c r="G46" i="2"/>
  <c r="E46" i="2"/>
  <c r="D46" i="2"/>
  <c r="K47" i="2"/>
  <c r="J47" i="2"/>
  <c r="K48" i="2"/>
  <c r="J48" i="2"/>
  <c r="K49" i="2"/>
  <c r="J49" i="2"/>
  <c r="I53" i="2"/>
  <c r="I42" i="2" s="1"/>
  <c r="H53" i="2"/>
  <c r="H42" i="2" s="1"/>
  <c r="G53" i="2"/>
  <c r="G42" i="2" s="1"/>
  <c r="F53" i="2"/>
  <c r="F42" i="2" s="1"/>
  <c r="E53" i="2"/>
  <c r="E42" i="2" s="1"/>
  <c r="I52" i="2"/>
  <c r="H52" i="2"/>
  <c r="G52" i="2"/>
  <c r="F52" i="2"/>
  <c r="E52" i="2"/>
  <c r="I51" i="2"/>
  <c r="I40" i="2" s="1"/>
  <c r="H51" i="2"/>
  <c r="H40" i="2" s="1"/>
  <c r="G51" i="2"/>
  <c r="G40" i="2" s="1"/>
  <c r="F51" i="2"/>
  <c r="F40" i="2" s="1"/>
  <c r="E51" i="2"/>
  <c r="E40" i="2" s="1"/>
  <c r="D51" i="2"/>
  <c r="D40" i="2" s="1"/>
  <c r="D52" i="2"/>
  <c r="D53" i="2"/>
  <c r="D42" i="2" s="1"/>
  <c r="K57" i="2"/>
  <c r="J57" i="2"/>
  <c r="K56" i="2"/>
  <c r="J56" i="2"/>
  <c r="I54" i="2"/>
  <c r="I50" i="2" s="1"/>
  <c r="H54" i="2"/>
  <c r="H50" i="2" s="1"/>
  <c r="G54" i="2"/>
  <c r="G50" i="2" s="1"/>
  <c r="F54" i="2"/>
  <c r="F50" i="2" s="1"/>
  <c r="E54" i="2"/>
  <c r="E50" i="2" s="1"/>
  <c r="D54" i="2"/>
  <c r="D50" i="2" s="1"/>
  <c r="I61" i="2"/>
  <c r="D61" i="2"/>
  <c r="H62" i="2"/>
  <c r="G62" i="2"/>
  <c r="F62" i="2"/>
  <c r="E62" i="2"/>
  <c r="D62" i="2"/>
  <c r="K63" i="2"/>
  <c r="J63" i="2"/>
  <c r="K64" i="2"/>
  <c r="J64" i="2"/>
  <c r="I62" i="2"/>
  <c r="H65" i="2"/>
  <c r="G65" i="2"/>
  <c r="F65" i="2"/>
  <c r="E65" i="2"/>
  <c r="D65" i="2"/>
  <c r="K66" i="2"/>
  <c r="J66" i="2"/>
  <c r="K67" i="2"/>
  <c r="J67" i="2"/>
  <c r="I67" i="2"/>
  <c r="H71" i="2"/>
  <c r="H61" i="2" s="1"/>
  <c r="G71" i="2"/>
  <c r="G61" i="2" s="1"/>
  <c r="F71" i="2"/>
  <c r="F61" i="2" s="1"/>
  <c r="E71" i="2"/>
  <c r="E61" i="2" s="1"/>
  <c r="H72" i="2"/>
  <c r="G72" i="2"/>
  <c r="E72" i="2"/>
  <c r="I72" i="2"/>
  <c r="F72" i="2"/>
  <c r="D72" i="2"/>
  <c r="I69" i="2"/>
  <c r="I59" i="2" s="1"/>
  <c r="H69" i="2"/>
  <c r="H59" i="2" s="1"/>
  <c r="G69" i="2"/>
  <c r="G59" i="2" s="1"/>
  <c r="F69" i="2"/>
  <c r="F59" i="2" s="1"/>
  <c r="E69" i="2"/>
  <c r="E59" i="2" s="1"/>
  <c r="D69" i="2"/>
  <c r="D59" i="2" s="1"/>
  <c r="I70" i="2"/>
  <c r="H70" i="2"/>
  <c r="G70" i="2"/>
  <c r="F70" i="2"/>
  <c r="E70" i="2"/>
  <c r="D70" i="2"/>
  <c r="K74" i="2"/>
  <c r="J74" i="2"/>
  <c r="K73" i="2"/>
  <c r="J73" i="2"/>
  <c r="H79" i="2"/>
  <c r="G79" i="2"/>
  <c r="F79" i="2"/>
  <c r="E79" i="2"/>
  <c r="D79" i="2"/>
  <c r="K80" i="2"/>
  <c r="J80" i="2"/>
  <c r="I80" i="2"/>
  <c r="K81" i="2"/>
  <c r="J81" i="2"/>
  <c r="I81" i="2"/>
  <c r="K82" i="2"/>
  <c r="J82" i="2"/>
  <c r="I83" i="2"/>
  <c r="J85" i="2"/>
  <c r="H83" i="2"/>
  <c r="G83" i="2"/>
  <c r="E83" i="2"/>
  <c r="D83" i="2"/>
  <c r="K84" i="2"/>
  <c r="J84" i="2"/>
  <c r="F83" i="2"/>
  <c r="K85" i="2"/>
  <c r="K86" i="2"/>
  <c r="J86" i="2"/>
  <c r="I89" i="2"/>
  <c r="E89" i="2"/>
  <c r="I88" i="2"/>
  <c r="G88" i="2"/>
  <c r="F88" i="2"/>
  <c r="D88" i="2"/>
  <c r="E88" i="2"/>
  <c r="D89" i="2"/>
  <c r="K90" i="2"/>
  <c r="J90" i="2"/>
  <c r="F89" i="2"/>
  <c r="K93" i="2"/>
  <c r="J93" i="2"/>
  <c r="K92" i="2"/>
  <c r="J92" i="2"/>
  <c r="H91" i="2"/>
  <c r="G91" i="2"/>
  <c r="E91" i="2"/>
  <c r="D91" i="2"/>
  <c r="D94" i="2"/>
  <c r="K99" i="2"/>
  <c r="J99" i="2"/>
  <c r="K98" i="2"/>
  <c r="J98" i="2"/>
  <c r="H97" i="2"/>
  <c r="G97" i="2"/>
  <c r="E97" i="2"/>
  <c r="D97" i="2"/>
  <c r="J100" i="2"/>
  <c r="K100" i="2"/>
  <c r="K101" i="2"/>
  <c r="J101" i="2"/>
  <c r="J102" i="2"/>
  <c r="K102" i="2"/>
  <c r="K103" i="2"/>
  <c r="J103" i="2"/>
  <c r="H104" i="2"/>
  <c r="G104" i="2"/>
  <c r="F104" i="2"/>
  <c r="E104" i="2"/>
  <c r="D104" i="2"/>
  <c r="J116" i="2"/>
  <c r="K116" i="2"/>
  <c r="I107" i="2"/>
  <c r="I106" i="2" s="1"/>
  <c r="H107" i="2"/>
  <c r="G107" i="2"/>
  <c r="F107" i="2"/>
  <c r="F106" i="2" s="1"/>
  <c r="E107" i="2"/>
  <c r="D108" i="2"/>
  <c r="D106" i="2" s="1"/>
  <c r="H108" i="2"/>
  <c r="G108" i="2"/>
  <c r="E108" i="2"/>
  <c r="D109" i="2"/>
  <c r="K111" i="2"/>
  <c r="J111" i="2"/>
  <c r="K110" i="2"/>
  <c r="J110" i="2"/>
  <c r="I109" i="2"/>
  <c r="H109" i="2"/>
  <c r="G109" i="2"/>
  <c r="F109" i="2"/>
  <c r="E109" i="2"/>
  <c r="I113" i="2"/>
  <c r="H113" i="2"/>
  <c r="G113" i="2"/>
  <c r="F113" i="2"/>
  <c r="E113" i="2"/>
  <c r="E77" i="2" s="1"/>
  <c r="D113" i="2"/>
  <c r="I114" i="2"/>
  <c r="H114" i="2"/>
  <c r="G114" i="2"/>
  <c r="F114" i="2"/>
  <c r="E114" i="2"/>
  <c r="D114" i="2"/>
  <c r="I115" i="2"/>
  <c r="H115" i="2"/>
  <c r="G115" i="2"/>
  <c r="F115" i="2"/>
  <c r="K117" i="2"/>
  <c r="J117" i="2"/>
  <c r="K141" i="2"/>
  <c r="J141" i="2"/>
  <c r="K142" i="2"/>
  <c r="J142" i="2"/>
  <c r="J143" i="2"/>
  <c r="K143" i="2"/>
  <c r="J144" i="2"/>
  <c r="K144" i="2"/>
  <c r="J145" i="2"/>
  <c r="K145" i="2"/>
  <c r="J146" i="2"/>
  <c r="K146" i="2"/>
  <c r="K147" i="2"/>
  <c r="J147" i="2"/>
  <c r="K148" i="2"/>
  <c r="J148" i="2"/>
  <c r="K149" i="2"/>
  <c r="J149" i="2"/>
  <c r="E78" i="2" l="1"/>
  <c r="I22" i="2"/>
  <c r="I19" i="2" s="1"/>
  <c r="H14" i="2"/>
  <c r="H9" i="2" s="1"/>
  <c r="D14" i="2"/>
  <c r="D9" i="2" s="1"/>
  <c r="G14" i="2"/>
  <c r="G9" i="2" s="1"/>
  <c r="E14" i="2"/>
  <c r="K14" i="2" s="1"/>
  <c r="F14" i="2"/>
  <c r="F9" i="2" s="1"/>
  <c r="J15" i="2"/>
  <c r="E16" i="2"/>
  <c r="K16" i="2" s="1"/>
  <c r="K24" i="2"/>
  <c r="E22" i="2"/>
  <c r="D19" i="2"/>
  <c r="G22" i="2"/>
  <c r="G20" i="2" s="1"/>
  <c r="K21" i="2"/>
  <c r="H18" i="2"/>
  <c r="D18" i="2"/>
  <c r="D17" i="2" s="1"/>
  <c r="D20" i="2"/>
  <c r="I12" i="2"/>
  <c r="I18" i="2"/>
  <c r="E18" i="2"/>
  <c r="K36" i="2"/>
  <c r="K35" i="2"/>
  <c r="J21" i="2"/>
  <c r="G18" i="2"/>
  <c r="G16" i="2"/>
  <c r="J24" i="2"/>
  <c r="H26" i="2"/>
  <c r="H25" i="2" s="1"/>
  <c r="J23" i="2"/>
  <c r="K23" i="2"/>
  <c r="K27" i="2"/>
  <c r="D25" i="2"/>
  <c r="E25" i="2"/>
  <c r="I25" i="2"/>
  <c r="J28" i="2"/>
  <c r="F26" i="2"/>
  <c r="K28" i="2"/>
  <c r="G25" i="2"/>
  <c r="J26" i="2"/>
  <c r="J27" i="2"/>
  <c r="F46" i="2"/>
  <c r="F41" i="2" s="1"/>
  <c r="F39" i="2" s="1"/>
  <c r="G33" i="2"/>
  <c r="D33" i="2"/>
  <c r="K34" i="2"/>
  <c r="F33" i="2"/>
  <c r="J34" i="2"/>
  <c r="E33" i="2"/>
  <c r="I33" i="2"/>
  <c r="J35" i="2"/>
  <c r="H33" i="2"/>
  <c r="J36" i="2"/>
  <c r="H41" i="2"/>
  <c r="H39" i="2" s="1"/>
  <c r="E41" i="2"/>
  <c r="I41" i="2"/>
  <c r="I39" i="2" s="1"/>
  <c r="G41" i="2"/>
  <c r="D41" i="2"/>
  <c r="D39" i="2" s="1"/>
  <c r="J43" i="2"/>
  <c r="K42" i="2"/>
  <c r="J42" i="2"/>
  <c r="K43" i="2"/>
  <c r="J46" i="2"/>
  <c r="K46" i="2"/>
  <c r="K52" i="2"/>
  <c r="G60" i="2"/>
  <c r="J51" i="2"/>
  <c r="K53" i="2"/>
  <c r="J53" i="2"/>
  <c r="J50" i="2"/>
  <c r="K50" i="2"/>
  <c r="K51" i="2"/>
  <c r="J52" i="2"/>
  <c r="E60" i="2"/>
  <c r="K65" i="2"/>
  <c r="F60" i="2"/>
  <c r="D60" i="2"/>
  <c r="D58" i="2" s="1"/>
  <c r="H60" i="2"/>
  <c r="K54" i="2"/>
  <c r="J59" i="2"/>
  <c r="J54" i="2"/>
  <c r="K59" i="2"/>
  <c r="K62" i="2"/>
  <c r="D68" i="2"/>
  <c r="H68" i="2"/>
  <c r="J62" i="2"/>
  <c r="D77" i="2"/>
  <c r="D12" i="2" s="1"/>
  <c r="G68" i="2"/>
  <c r="I65" i="2"/>
  <c r="J65" i="2"/>
  <c r="K69" i="2"/>
  <c r="J69" i="2"/>
  <c r="E68" i="2"/>
  <c r="I68" i="2"/>
  <c r="F68" i="2"/>
  <c r="K72" i="2"/>
  <c r="J72" i="2"/>
  <c r="J70" i="2"/>
  <c r="K70" i="2"/>
  <c r="G12" i="2"/>
  <c r="F12" i="2"/>
  <c r="E12" i="2"/>
  <c r="D78" i="2"/>
  <c r="I79" i="2"/>
  <c r="I78" i="2" s="1"/>
  <c r="J79" i="2"/>
  <c r="K79" i="2"/>
  <c r="D87" i="2"/>
  <c r="K83" i="2"/>
  <c r="J83" i="2"/>
  <c r="G87" i="2"/>
  <c r="I87" i="2"/>
  <c r="E87" i="2"/>
  <c r="H88" i="2"/>
  <c r="H77" i="2" s="1"/>
  <c r="H89" i="2"/>
  <c r="F87" i="2"/>
  <c r="J88" i="2"/>
  <c r="J89" i="2"/>
  <c r="J97" i="2"/>
  <c r="K97" i="2"/>
  <c r="K91" i="2"/>
  <c r="J91" i="2"/>
  <c r="K107" i="2"/>
  <c r="E106" i="2"/>
  <c r="J107" i="2"/>
  <c r="K115" i="2"/>
  <c r="J114" i="2"/>
  <c r="J108" i="2"/>
  <c r="K108" i="2"/>
  <c r="J115" i="2"/>
  <c r="J113" i="2"/>
  <c r="K113" i="2"/>
  <c r="G106" i="2"/>
  <c r="H106" i="2"/>
  <c r="J109" i="2"/>
  <c r="K114" i="2"/>
  <c r="F112" i="2"/>
  <c r="D112" i="2"/>
  <c r="E112" i="2"/>
  <c r="I112" i="2"/>
  <c r="G112" i="2"/>
  <c r="H112" i="2"/>
  <c r="K109" i="2"/>
  <c r="J140" i="2"/>
  <c r="I155" i="2"/>
  <c r="H155" i="2"/>
  <c r="H139" i="2" s="1"/>
  <c r="G155" i="2"/>
  <c r="G139" i="2" s="1"/>
  <c r="F155" i="2"/>
  <c r="E155" i="2"/>
  <c r="D155" i="2"/>
  <c r="K157" i="2"/>
  <c r="J157" i="2"/>
  <c r="K156" i="2"/>
  <c r="J156" i="2"/>
  <c r="H159" i="2"/>
  <c r="G159" i="2"/>
  <c r="G158" i="2" s="1"/>
  <c r="F159" i="2"/>
  <c r="F158" i="2" s="1"/>
  <c r="E159" i="2"/>
  <c r="D159" i="2"/>
  <c r="D158" i="2" s="1"/>
  <c r="I20" i="2" l="1"/>
  <c r="K89" i="2"/>
  <c r="H78" i="2"/>
  <c r="K78" i="2" s="1"/>
  <c r="H158" i="2"/>
  <c r="J16" i="2"/>
  <c r="D76" i="2"/>
  <c r="J14" i="2"/>
  <c r="E9" i="2"/>
  <c r="K9" i="2" s="1"/>
  <c r="I60" i="2"/>
  <c r="I58" i="2" s="1"/>
  <c r="D13" i="2"/>
  <c r="D8" i="2" s="1"/>
  <c r="G19" i="2"/>
  <c r="J22" i="2"/>
  <c r="E19" i="2"/>
  <c r="E17" i="2" s="1"/>
  <c r="E20" i="2"/>
  <c r="J20" i="2" s="1"/>
  <c r="J18" i="2"/>
  <c r="I7" i="2"/>
  <c r="I17" i="2"/>
  <c r="K18" i="2"/>
  <c r="D7" i="2"/>
  <c r="F25" i="2"/>
  <c r="F22" i="2"/>
  <c r="K26" i="2"/>
  <c r="H22" i="2"/>
  <c r="G7" i="2"/>
  <c r="J12" i="2"/>
  <c r="F58" i="2"/>
  <c r="E7" i="2"/>
  <c r="H58" i="2"/>
  <c r="J60" i="2"/>
  <c r="E13" i="2"/>
  <c r="E8" i="2" s="1"/>
  <c r="G58" i="2"/>
  <c r="G13" i="2"/>
  <c r="G11" i="2" s="1"/>
  <c r="J158" i="2"/>
  <c r="F7" i="2"/>
  <c r="K25" i="2"/>
  <c r="J25" i="2"/>
  <c r="J33" i="2"/>
  <c r="J41" i="2"/>
  <c r="K33" i="2"/>
  <c r="G39" i="2"/>
  <c r="K41" i="2"/>
  <c r="K40" i="2"/>
  <c r="E39" i="2"/>
  <c r="J40" i="2"/>
  <c r="E58" i="2"/>
  <c r="K60" i="2"/>
  <c r="J68" i="2"/>
  <c r="F76" i="2"/>
  <c r="G76" i="2"/>
  <c r="K68" i="2"/>
  <c r="I76" i="2"/>
  <c r="J77" i="2"/>
  <c r="J78" i="2"/>
  <c r="E76" i="2"/>
  <c r="K88" i="2"/>
  <c r="H12" i="2"/>
  <c r="J87" i="2"/>
  <c r="H87" i="2"/>
  <c r="K87" i="2" s="1"/>
  <c r="K106" i="2"/>
  <c r="J106" i="2"/>
  <c r="K112" i="2"/>
  <c r="J112" i="2"/>
  <c r="K140" i="2"/>
  <c r="J155" i="2"/>
  <c r="K155" i="2"/>
  <c r="J19" i="2" l="1"/>
  <c r="F13" i="2"/>
  <c r="F8" i="2" s="1"/>
  <c r="F6" i="2" s="1"/>
  <c r="G17" i="2"/>
  <c r="J17" i="2" s="1"/>
  <c r="J9" i="2"/>
  <c r="I13" i="2"/>
  <c r="I8" i="2" s="1"/>
  <c r="I6" i="2" s="1"/>
  <c r="D6" i="2"/>
  <c r="D11" i="2"/>
  <c r="K22" i="2"/>
  <c r="H20" i="2"/>
  <c r="K20" i="2" s="1"/>
  <c r="H19" i="2"/>
  <c r="F20" i="2"/>
  <c r="F19" i="2"/>
  <c r="F17" i="2" s="1"/>
  <c r="H13" i="2"/>
  <c r="K13" i="2" s="1"/>
  <c r="G8" i="2"/>
  <c r="J8" i="2" s="1"/>
  <c r="J13" i="2"/>
  <c r="J7" i="2"/>
  <c r="K12" i="2"/>
  <c r="H7" i="2"/>
  <c r="J58" i="2"/>
  <c r="E11" i="2"/>
  <c r="E6" i="2"/>
  <c r="K39" i="2"/>
  <c r="J39" i="2"/>
  <c r="K58" i="2"/>
  <c r="H76" i="2"/>
  <c r="K76" i="2" s="1"/>
  <c r="J76" i="2"/>
  <c r="K77" i="2"/>
  <c r="F11" i="2" l="1"/>
  <c r="I11" i="2"/>
  <c r="H8" i="2"/>
  <c r="K8" i="2" s="1"/>
  <c r="H11" i="2"/>
  <c r="K11" i="2" s="1"/>
  <c r="H17" i="2"/>
  <c r="K17" i="2" s="1"/>
  <c r="K19" i="2"/>
  <c r="K7" i="2"/>
  <c r="J11" i="2"/>
  <c r="G6" i="2"/>
  <c r="J6" i="2" s="1"/>
  <c r="H6" i="2" l="1"/>
  <c r="K6" i="2" s="1"/>
</calcChain>
</file>

<file path=xl/sharedStrings.xml><?xml version="1.0" encoding="utf-8"?>
<sst xmlns="http://schemas.openxmlformats.org/spreadsheetml/2006/main" count="368" uniqueCount="120">
  <si>
    <t>Наименование государственной программы, подпрограммы, основных мероприятий, мероприятий</t>
  </si>
  <si>
    <t>Ответственный исполнитель, участник государственной программы</t>
  </si>
  <si>
    <t>Источники финансирования</t>
  </si>
  <si>
    <t>всего:</t>
  </si>
  <si>
    <t>Всего по государственной программе:</t>
  </si>
  <si>
    <t>ФБ</t>
  </si>
  <si>
    <t>ОБ</t>
  </si>
  <si>
    <t>МБ</t>
  </si>
  <si>
    <t>ВБИ</t>
  </si>
  <si>
    <t>ОГКУ "ГАМО" министерства государственно-правового развития Магаданской области</t>
  </si>
  <si>
    <t>аппарат губернатора Магаданской области</t>
  </si>
  <si>
    <t>1.4. Основное мероприятие "Сохранение и использование исторического и культурного наследия"</t>
  </si>
  <si>
    <t>всего по основному мероприятию:</t>
  </si>
  <si>
    <t>Минкультуры Магаданской области, в том числе:</t>
  </si>
  <si>
    <t>1.4.3. Мероприятие "Сохранение архивных фондов"</t>
  </si>
  <si>
    <t>Минкультуры Магаданской области</t>
  </si>
  <si>
    <t>1.4.4. Мероприятие "Обеспечение безопасности объектов культурного наследия"</t>
  </si>
  <si>
    <t>1.5. Основное мероприятие "Подключение муниципальных общедоступных библиотек и государственных центральных библиотек субъектов Российской Федерации к информационно-телекоммуникационной сети Интернет и развитие системы библиотечного дела с учетом задачи расширения информационных технологий и оцифровки"</t>
  </si>
  <si>
    <t>1.5.1. Мероприятие "Поддержка отрасли культуры"</t>
  </si>
  <si>
    <t>2.6. Основное мероприятие "Комплектование фондов библиотек Магаданской области"</t>
  </si>
  <si>
    <t>2.6.1. Мероприятие "Обеспечение гарантированного комплектования фондов областных библиотек"</t>
  </si>
  <si>
    <t>2.6.3. Мероприятие "Субсидии бюджетам городских округов в рамках подпрограммы "Развитие библиотечного дела Магаданской области" на 2014-2020 годы"</t>
  </si>
  <si>
    <t>2.7. Основное мероприятие "Мероприятия по повышению доступности и качества информационного обслуживания населения государственными библиотеками"</t>
  </si>
  <si>
    <t>2.7.1. Мероприятие "Модернизация автоматизированных библиотечных процессов"</t>
  </si>
  <si>
    <t>2.7.2. Мероприятие "Методическое и кадровое обеспечение общедоступных библиотек Магаданской области"</t>
  </si>
  <si>
    <t>2.7.3. Мероприятие "Обеспечение информационного сетевого межрегионального взаимодействия библиотек"</t>
  </si>
  <si>
    <t>2.8. Основное мероприятие "Комплектование книжных фондов муниципальных общедоступных библиотек и государственных центральных библиотек субъектов Российской Федерации"</t>
  </si>
  <si>
    <t>2.8.1. Мероприятие "Поддержка отрасли культуры"</t>
  </si>
  <si>
    <t>3.4. Основное мероприятие "Поддержка и развитие кадрового потенциала в сфере культуры и искусства Магаданской области"</t>
  </si>
  <si>
    <t>3.4.1. Мероприятие "Премия губернатора Магаданской области в сфере культуры и искусства"</t>
  </si>
  <si>
    <t>3.4.2. Мероприятие "Субвенции бюджетам городских округов на 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культуры"</t>
  </si>
  <si>
    <t>3.5. Основное мероприятие "Поддержка деятельности общественных объединений в области культуры и искусства, социально ориентированных некоммерческих организаций"</t>
  </si>
  <si>
    <t>3.5.1. Мероприятие "Поддержка творческих общественных объединений в рамках участия во Всероссийских межрегиональных выставках, конкурсах, форумах"</t>
  </si>
  <si>
    <t>3.5.2. Мероприятие "Предоставление субсидий на возмещение затрат, связанных с оказанием услуг в рамках реализации отдельных социально значимых проектов"</t>
  </si>
  <si>
    <t>3.6.1. Мероприятие "Поддержка отрасли культуры"</t>
  </si>
  <si>
    <t>4.14. Основное мероприятие "Создание условий для поддержки музейного дела, библиотечного дела и кинематографии"</t>
  </si>
  <si>
    <t>4.14.1. Мероприятие "Развитие музеев"</t>
  </si>
  <si>
    <t>4.14.2. Мероприятие "Развитие библиотек"</t>
  </si>
  <si>
    <t>4.14.3. Мероприятие "Развитие кинематографии"</t>
  </si>
  <si>
    <t>4.15. Основное мероприятие "Поддержка и развитие творческих процессов на территории Магаданской области"</t>
  </si>
  <si>
    <t>4.15.1. Мероприятие "Поддержка современного искусства"</t>
  </si>
  <si>
    <t>4.15.2. Мероприятие "Поддержка народного творчества"</t>
  </si>
  <si>
    <t>4.15.3. Мероприятие "Поддержка молодых дарований"</t>
  </si>
  <si>
    <t>4.16. Основное мероприятие "Повышение качества и доступности услуг, предоставляемых учреждениями культуры и искусства Магаданской области"</t>
  </si>
  <si>
    <t>4.16.1. Мероприятие "Развитие материально-технической базы учреждений культуры и искусства"</t>
  </si>
  <si>
    <t>4.16.5. Мероприятие "Субсидии на поддержку творческой деятельности и техническое оснащение детских и кукольных театров (приобретение технического и технологического оборудования, необходимого для осуществления творческой деятельности, включая его доставку, монтаж/демонтаж, погрузочно-разгрузочные работы и обслуживание)</t>
  </si>
  <si>
    <t>4.16.6. Мероприятие "Поддержка отрасли культуры"</t>
  </si>
  <si>
    <t>4.16.7. Мероприятие "Обеспечение развития и укрепления материально-технической базы домов культуры в населенных пунктах с числом жителей до 50 тысяч человек"</t>
  </si>
  <si>
    <t>4.16.8. Мероприятие "Развитие материально-технической базы учреждений культуры"</t>
  </si>
  <si>
    <t>4.16.9. Мероприятие "Приобретение специализированного оборудования в целях создания в регионе инфраструктуры цифрового эфирного телевидения"</t>
  </si>
  <si>
    <t>4.16.10. Мероприятие «Ремонт кровли и фасадов здания МОГАУК «Магаданский государственный драматический и музыкальный театр»»</t>
  </si>
  <si>
    <t>4.16.11. Мероприятие «Оснащение оборудованием для модернизации материально-технической базы МОГАУК «Магаданский государственный драматический и музыкальный театр»»</t>
  </si>
  <si>
    <t>4.18. Основное мероприятие "Развитие и поддержка муниципальных учреждений культуры и искусства Магаданской области"</t>
  </si>
  <si>
    <t>4.18.1. Мероприятие "Субсидии бюджетам городских округов на осуществление мероприятий по реконструкции и капитальному ремонту учреждений культуры и искусства", в том числе:</t>
  </si>
  <si>
    <t>4.19. Основное мероприятие "Техническое оснащение и содержание виртуальных концертных залов (включая разработку технической концепции, запуск в эксплуатацию и поддержание в рабочем состоянии)"</t>
  </si>
  <si>
    <t>4.19.1. Мероприятие "Поддержка отрасли культуры"</t>
  </si>
  <si>
    <t>4.20. Основное мероприятие "Оснащение музыкальными инструментами детских школ искусств"</t>
  </si>
  <si>
    <t>Всего по подпрограмме:</t>
  </si>
  <si>
    <t>5.21. Основное мероприятие "Обеспечение выполнения функций государственными органами и находящимися в их ведении государственными учреждениями"</t>
  </si>
  <si>
    <t>5.21.1. Мероприятие "Расходы на выплаты по оплате труда работников государственных органов"</t>
  </si>
  <si>
    <t>5.21.2. Мероприятие "Расходы на обеспечение функций государственных органов"</t>
  </si>
  <si>
    <t>5.21.3. Мероприятие "Расходы на обеспечение деятельности (оказание услуг) государственных учреждений (библиотеки)"</t>
  </si>
  <si>
    <t>5.21.4. Мероприятие "Расходы на обеспечение деятельности (оказание услуг) государственных учреждений (театры, цирки, концертные и другие организации исполнительных искусств)"</t>
  </si>
  <si>
    <t>5.21.5. Мероприятие "Расходы на обеспечение деятельности (оказание услуг) государственных учреждений"</t>
  </si>
  <si>
    <t>5.21.6. Мероприятие "Целевые субсидии"</t>
  </si>
  <si>
    <t>5.21.8. Мероприятие "Компенсация расходов на оплату стоимости проезда и провоза багажа при переезде лиц (работников), а также членов их семей при заключении (расторжении) трудовых договоров с организациями, финансируемых из областного бюджета, расположенными в районах Крайнего Севера и приравненных к ним местностях"</t>
  </si>
  <si>
    <t>5.21.9. Мероприятие "Компенсация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областного бюджета, расположенных в районах Крайнего Севера и приравненных к ним местностях"</t>
  </si>
  <si>
    <t>5.22. Основное мероприятие "Обеспечение реализации подпрограммы"</t>
  </si>
  <si>
    <t>5.22.2. Мероприятие "Совершенствование стипендиального обеспечения обучающихся в государственных образовательных учреждениях профессионального образования"</t>
  </si>
  <si>
    <t>6.3. Основное мероприятие "Создание условий для развития туризма и укрепление потенциала Магаданской области в сфере туризма"</t>
  </si>
  <si>
    <t>6.3.1. Мероприятие "Организация, подготовка и издание путеводителей, сувенирной продукции, рекламных буклетов и других видов печатной продукции, содержащих справочно-информационный материал о туризме в Магаданской области"</t>
  </si>
  <si>
    <t>6.3.2. Мероприятие "Участие в туристических выставках, совещаниях по туризму"</t>
  </si>
  <si>
    <t>Сводная бюджетная роспись на 1 января отчетного года (тыс. руб.)</t>
  </si>
  <si>
    <t>Кредиторская задолженность на начало отчетного периода (тыс. руб.)</t>
  </si>
  <si>
    <t>Кассовые расходы за отчетный период (тыс.руб.)</t>
  </si>
  <si>
    <t>Фактические расходы за отчетный период (тыс.руб.)</t>
  </si>
  <si>
    <t>Кредиторская задолженность на конец отчетного периода (тыс. руб.)</t>
  </si>
  <si>
    <t>Уровень кассового исполнения %</t>
  </si>
  <si>
    <t>Уровень фактического исполнения %</t>
  </si>
  <si>
    <t>5.22.1. Мероприятие 
«Социальная поддержка детей-сирот и детей, оставшихся без попечения родителей, а также лиц из числа детей-сирот и детей, оставшихся без попечения родителей в Магаданской области (Закон Магаданской области от 30 декабря 2004 г. № 541-ОЗ)»</t>
  </si>
  <si>
    <t>5.21.10. Мероприятие 
«Единовременные выплаты лицам, которым присвоены почетные звания (Закон Магаданской области от 03.03.2016 г. № 1996-ОЗ)»</t>
  </si>
  <si>
    <t>5.21.7. Мероприятие 
«Иные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г. № 528-ОЗ)»</t>
  </si>
  <si>
    <t>ОГКУ «ГАМО» министерства государственно-правового развития Магаданской области</t>
  </si>
  <si>
    <t xml:space="preserve">1.4.2. Мероприятие 
«Сохранение музейных фондов»
</t>
  </si>
  <si>
    <t xml:space="preserve">Минкультуры Магаданской области
</t>
  </si>
  <si>
    <t xml:space="preserve">1.4.1. Мероприятие 
«Сохранение библиотечных фондов»
</t>
  </si>
  <si>
    <t>Всего:</t>
  </si>
  <si>
    <t>Форма № 8</t>
  </si>
  <si>
    <t>Сводная бюджетная роспись на конец отчетного периода (тыс. руб.)</t>
  </si>
  <si>
    <t xml:space="preserve">Мероприятие 5.21.11.Меры социальной поддержки по оплате жилых помещений и коммунальных услуг отдельных категорий граждан, проживающих на территории Магаданской области </t>
  </si>
  <si>
    <t>Мероприятие 5.21.12.Предоставление субсидий на финансовое обеспечение выполнения государственного задания, а также субсидий на иные цели государственным бюджетным и автономным учреждениям</t>
  </si>
  <si>
    <t>Мероприятие 5.21.13.Освещение деятельности органов государственной власти Магаданской области в средствах массовой информации, печатных изданиях, в информационно-телекоммуникационной сети «Интернет»</t>
  </si>
  <si>
    <t>Мероприятие 5.21.14.Субсидии на услуги по производству и размещению телевизионных программ в рамках реализации социально-культурного проекта «Колыма сегодня и завтра»</t>
  </si>
  <si>
    <t xml:space="preserve">СВЕДЕНИЯ
об использовании бюджетных ассигнований областного бюджета  и иных источников на реализацию государственной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«Развитие культуры и туризма Магаданской области»  по источникам финансирования за полугодие 2019 года
</t>
  </si>
  <si>
    <t xml:space="preserve">Государственная программа Магаданской области "Развитие культуры Магаданской области" </t>
  </si>
  <si>
    <t xml:space="preserve">1. Подпрограмма "Сохранение библиотечных, музейных и архивных фондов Магаданской области" 
</t>
  </si>
  <si>
    <t>2. Подпрограмма "Развитие библиотечного дела Магаданской области"</t>
  </si>
  <si>
    <t xml:space="preserve">3. Подпрограмма "Финансовая поддержка творческих общественных объединений и деятелей культуры и искусства, социально ориентированных некоммерческих организаций Магаданской области" </t>
  </si>
  <si>
    <t>3.6. Основное мероприятие "Поддержка лучших сельских учреждений культуры и поддержка лучших работников сельских учреждений культуры "</t>
  </si>
  <si>
    <t xml:space="preserve">4. Подпрограмма "Государственная поддержка развития культуры Магаданской области" 
</t>
  </si>
  <si>
    <t>4.21.А1 Основное мероприятие "Отдельные мероприятия в рамках федерального проекта "Культурная среда" национального проекта "Культура"</t>
  </si>
  <si>
    <t>4.22.А2 Основное мероприятие "Отдельные мероприятия в рамках федерального проекта "Создание условий для реализации творческого потенциала нации" ("Творческие люди") национального проекта "Культура"</t>
  </si>
  <si>
    <t>4.23.А3. Основное мероприятие "Отдельные мероприятия в рамках федерального проекта  ""Цифровизация услуг и формирование информационного пространства в сфере культуры "Цифровая культура"" национального проекта "Культура"</t>
  </si>
  <si>
    <t>4.22.1.А2. Мероприятие "Участие талантливых детей и молодежи в творческих мероприятиях всех жанров"</t>
  </si>
  <si>
    <t>4.21.2.А1. Мероприятие "Создание модельных муниципальных библиотек"</t>
  </si>
  <si>
    <t>4.21.1.А1.. Мероприятие "Государственная поддержка отрасли культуры"</t>
  </si>
  <si>
    <t>4.20.1.Мероприятие "Государственная поддержка отрасли культуры"</t>
  </si>
  <si>
    <t>4.23.1.А3. Мероприятие "Создание виртуальных концертных залов"</t>
  </si>
  <si>
    <t>6.4. Основное мероприятие "Поддержка имиджевой деятельности  туристской индустрии и продвижение туристского бренда Магаданской области"</t>
  </si>
  <si>
    <t>6.4.1. Мероприятие "Участие в выставочно-ярмарочных мероприятиях, семинарах, совещаниях и иных мероприятиях по туризму с целью продвижения туристического потенциала Магаданской области на территории Российской Федерации и за рубежом"</t>
  </si>
  <si>
    <t>6.4.2. Мероприятие "Подготовка и издание презентационных материалов о туристских ресурсах региона (буклеты, визитки, справочники, проспекты, путеводители, туристские презентационные карты, CD и DVD, видеоролики, презентационные видеофильмы), сувенирной продукции, издание литературы по туризму"</t>
  </si>
  <si>
    <t>6.4.3. Мероприятие "Организация и проведение выставочно-ярмарочных мероприятий, туристских слетов, соревнований, вело и автопробегов, совещаний и иных мероприятий по туризму на территории Магаданской области"</t>
  </si>
  <si>
    <t>6.5. Основное мероприятие "Развитие и совершенствование качества предоставляемых туристских услуг"</t>
  </si>
  <si>
    <t>6.5.1. Мероприятие "Разработка, создание и ведение туристского сайта в целях продвижения туристских возможностей области в сети Интернет, организация функционирования туристских электронных информационных киосков самообслуживания"</t>
  </si>
  <si>
    <t>6.5.2. Мероприятие "Установка наружных средств сопровождения туристов на русском и английском языках"</t>
  </si>
  <si>
    <t>6.5.3. Мероприятие "Организация и проведение курсов подготовки и переподготовки  инструкторов-проводников"</t>
  </si>
  <si>
    <t xml:space="preserve">5. Подпрограмма "Оказание государственных услуг в сфере культуры и отраслевого образования Магаданской области" </t>
  </si>
  <si>
    <t xml:space="preserve">6. Подпрограмма
«Развитие туризма в Магаданской области» </t>
  </si>
  <si>
    <t>Судакова Марина Сергеевна</t>
  </si>
  <si>
    <t>64-36-97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</si>
</sst>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_-* #,##0.0\ _₽_-;\-* #,##0.0\ _₽_-;_-* &quot;-&quot;?\ _₽_-;_-@_-"/>
    <numFmt numFmtId="166" formatCode="#,##0.0"/>
    <numFmt numFmtId="167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7" fillId="0" borderId="0" applyNumberFormat="0" applyFont="0" applyFill="0" applyBorder="0" applyAlignment="0" applyProtection="0">
      <alignment vertical="top"/>
    </xf>
  </cellStyleXfs>
  <cellXfs count="91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0" fillId="0" borderId="0" xfId="0" applyFill="1"/>
    <xf numFmtId="164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6" fontId="5" fillId="3" borderId="1" xfId="2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9" fillId="0" borderId="0" xfId="0" applyFont="1" applyFill="1" applyAlignment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6"/>
  <sheetViews>
    <sheetView tabSelected="1" view="pageBreakPreview" zoomScale="80" zoomScaleNormal="90" zoomScaleSheetLayoutView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47" sqref="G47"/>
    </sheetView>
  </sheetViews>
  <sheetFormatPr defaultRowHeight="15" x14ac:dyDescent="0.25"/>
  <cols>
    <col min="1" max="1" width="43.85546875" customWidth="1"/>
    <col min="2" max="2" width="29.42578125" customWidth="1"/>
    <col min="3" max="3" width="14.5703125" customWidth="1"/>
    <col min="4" max="4" width="17.140625" customWidth="1"/>
    <col min="5" max="5" width="18.7109375" customWidth="1"/>
    <col min="6" max="6" width="15.85546875" customWidth="1"/>
    <col min="7" max="7" width="15" customWidth="1"/>
    <col min="8" max="8" width="14.85546875" customWidth="1"/>
    <col min="9" max="9" width="15.5703125" customWidth="1"/>
    <col min="10" max="11" width="13.42578125" customWidth="1"/>
  </cols>
  <sheetData>
    <row r="1" spans="1:11" x14ac:dyDescent="0.25">
      <c r="K1" s="33" t="s">
        <v>87</v>
      </c>
    </row>
    <row r="2" spans="1:11" ht="56.25" customHeight="1" x14ac:dyDescent="0.25">
      <c r="A2" s="77" t="s">
        <v>93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4" spans="1:11" ht="85.5" customHeight="1" x14ac:dyDescent="0.25">
      <c r="A4" s="1" t="s">
        <v>0</v>
      </c>
      <c r="B4" s="1" t="s">
        <v>1</v>
      </c>
      <c r="C4" s="4" t="s">
        <v>2</v>
      </c>
      <c r="D4" s="5" t="s">
        <v>72</v>
      </c>
      <c r="E4" s="5" t="s">
        <v>88</v>
      </c>
      <c r="F4" s="5" t="s">
        <v>73</v>
      </c>
      <c r="G4" s="5" t="s">
        <v>74</v>
      </c>
      <c r="H4" s="4" t="s">
        <v>75</v>
      </c>
      <c r="I4" s="5" t="s">
        <v>76</v>
      </c>
      <c r="J4" s="5" t="s">
        <v>77</v>
      </c>
      <c r="K4" s="5" t="s">
        <v>78</v>
      </c>
    </row>
    <row r="5" spans="1:11" x14ac:dyDescent="0.25">
      <c r="A5" s="47">
        <v>1</v>
      </c>
      <c r="B5" s="47">
        <v>2</v>
      </c>
      <c r="C5" s="47">
        <v>3</v>
      </c>
      <c r="D5" s="47">
        <v>4</v>
      </c>
      <c r="E5" s="47">
        <v>5</v>
      </c>
      <c r="F5" s="47">
        <v>6</v>
      </c>
      <c r="G5" s="47">
        <v>7</v>
      </c>
      <c r="H5" s="47">
        <v>8</v>
      </c>
      <c r="I5" s="47">
        <v>9</v>
      </c>
      <c r="J5" s="47">
        <v>10</v>
      </c>
      <c r="K5" s="47">
        <v>11</v>
      </c>
    </row>
    <row r="6" spans="1:11" x14ac:dyDescent="0.25">
      <c r="A6" s="76" t="s">
        <v>94</v>
      </c>
      <c r="B6" s="76" t="s">
        <v>4</v>
      </c>
      <c r="C6" s="10" t="s">
        <v>3</v>
      </c>
      <c r="D6" s="31">
        <f>D7+D8+D9</f>
        <v>1251257.5000000002</v>
      </c>
      <c r="E6" s="31">
        <f t="shared" ref="E6:I6" si="0">E7+E8+E9</f>
        <v>1268954.2000000002</v>
      </c>
      <c r="F6" s="31">
        <f t="shared" si="0"/>
        <v>81165.600000000006</v>
      </c>
      <c r="G6" s="31">
        <f t="shared" si="0"/>
        <v>611522.29999999993</v>
      </c>
      <c r="H6" s="31">
        <f t="shared" si="0"/>
        <v>609580.50000000012</v>
      </c>
      <c r="I6" s="31">
        <f t="shared" si="0"/>
        <v>67614.600000000006</v>
      </c>
      <c r="J6" s="11">
        <f t="shared" ref="J6:J16" si="1">G6/E6</f>
        <v>0.48191045823403228</v>
      </c>
      <c r="K6" s="11">
        <f t="shared" ref="K6:K16" si="2">H6/E6</f>
        <v>0.48038022176056472</v>
      </c>
    </row>
    <row r="7" spans="1:11" x14ac:dyDescent="0.25">
      <c r="A7" s="76"/>
      <c r="B7" s="76"/>
      <c r="C7" s="10" t="s">
        <v>5</v>
      </c>
      <c r="D7" s="31">
        <f>D12</f>
        <v>32604.300000000003</v>
      </c>
      <c r="E7" s="31">
        <f t="shared" ref="E7:I7" si="3">E12</f>
        <v>48439.700000000004</v>
      </c>
      <c r="F7" s="31">
        <f t="shared" si="3"/>
        <v>0</v>
      </c>
      <c r="G7" s="31">
        <f t="shared" si="3"/>
        <v>935.5</v>
      </c>
      <c r="H7" s="31">
        <f t="shared" si="3"/>
        <v>935.5</v>
      </c>
      <c r="I7" s="31">
        <f t="shared" si="3"/>
        <v>0</v>
      </c>
      <c r="J7" s="11">
        <f t="shared" si="1"/>
        <v>1.9312671218029837E-2</v>
      </c>
      <c r="K7" s="11">
        <f t="shared" si="2"/>
        <v>1.9312671218029837E-2</v>
      </c>
    </row>
    <row r="8" spans="1:11" x14ac:dyDescent="0.25">
      <c r="A8" s="76"/>
      <c r="B8" s="76"/>
      <c r="C8" s="10" t="s">
        <v>6</v>
      </c>
      <c r="D8" s="31">
        <f>D13+D15+D16</f>
        <v>1218653.2000000002</v>
      </c>
      <c r="E8" s="31">
        <f t="shared" ref="E8:I8" si="4">E13+E15+E16</f>
        <v>1220514.5000000002</v>
      </c>
      <c r="F8" s="31">
        <f t="shared" si="4"/>
        <v>81165.600000000006</v>
      </c>
      <c r="G8" s="31">
        <f t="shared" si="4"/>
        <v>610586.79999999993</v>
      </c>
      <c r="H8" s="31">
        <f t="shared" si="4"/>
        <v>608645.00000000012</v>
      </c>
      <c r="I8" s="31">
        <f t="shared" si="4"/>
        <v>67614.600000000006</v>
      </c>
      <c r="J8" s="11">
        <f t="shared" si="1"/>
        <v>0.50027000908223529</v>
      </c>
      <c r="K8" s="11">
        <f t="shared" si="2"/>
        <v>0.49867904068325286</v>
      </c>
    </row>
    <row r="9" spans="1:11" x14ac:dyDescent="0.25">
      <c r="A9" s="76"/>
      <c r="B9" s="76"/>
      <c r="C9" s="10" t="s">
        <v>7</v>
      </c>
      <c r="D9" s="31">
        <f>D14</f>
        <v>0</v>
      </c>
      <c r="E9" s="31">
        <f t="shared" ref="E9:I9" si="5">E14</f>
        <v>0</v>
      </c>
      <c r="F9" s="31">
        <f t="shared" si="5"/>
        <v>0</v>
      </c>
      <c r="G9" s="31">
        <f t="shared" si="5"/>
        <v>0</v>
      </c>
      <c r="H9" s="31">
        <f t="shared" si="5"/>
        <v>0</v>
      </c>
      <c r="I9" s="31">
        <f t="shared" si="5"/>
        <v>0</v>
      </c>
      <c r="J9" s="11" t="e">
        <f t="shared" si="1"/>
        <v>#DIV/0!</v>
      </c>
      <c r="K9" s="11" t="e">
        <f t="shared" si="2"/>
        <v>#DIV/0!</v>
      </c>
    </row>
    <row r="10" spans="1:11" x14ac:dyDescent="0.25">
      <c r="A10" s="76"/>
      <c r="B10" s="76"/>
      <c r="C10" s="10" t="s">
        <v>8</v>
      </c>
      <c r="D10" s="32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1" t="e">
        <f t="shared" si="1"/>
        <v>#DIV/0!</v>
      </c>
      <c r="K10" s="11" t="e">
        <f t="shared" si="2"/>
        <v>#DIV/0!</v>
      </c>
    </row>
    <row r="11" spans="1:11" x14ac:dyDescent="0.25">
      <c r="A11" s="76"/>
      <c r="B11" s="84" t="s">
        <v>15</v>
      </c>
      <c r="C11" s="10" t="s">
        <v>3</v>
      </c>
      <c r="D11" s="31">
        <f>D12+D13+D14</f>
        <v>1250557.4000000001</v>
      </c>
      <c r="E11" s="31">
        <f t="shared" ref="E11:I11" si="6">E12+E13+E14</f>
        <v>1268254.1000000001</v>
      </c>
      <c r="F11" s="31">
        <f t="shared" si="6"/>
        <v>81165.600000000006</v>
      </c>
      <c r="G11" s="31">
        <f>G12+G13+G14</f>
        <v>611322.29999999993</v>
      </c>
      <c r="H11" s="31">
        <f t="shared" si="6"/>
        <v>609380.50000000012</v>
      </c>
      <c r="I11" s="31">
        <f t="shared" si="6"/>
        <v>67614.600000000006</v>
      </c>
      <c r="J11" s="11">
        <f t="shared" si="1"/>
        <v>0.48201878472145282</v>
      </c>
      <c r="K11" s="11">
        <f t="shared" si="2"/>
        <v>0.48048770352881182</v>
      </c>
    </row>
    <row r="12" spans="1:11" x14ac:dyDescent="0.25">
      <c r="A12" s="76"/>
      <c r="B12" s="85"/>
      <c r="C12" s="10" t="s">
        <v>5</v>
      </c>
      <c r="D12" s="31">
        <f>D21+D40+D59+D77</f>
        <v>32604.300000000003</v>
      </c>
      <c r="E12" s="31">
        <f t="shared" ref="E12:I12" si="7">E21+E40+E59+E77</f>
        <v>48439.700000000004</v>
      </c>
      <c r="F12" s="31">
        <f t="shared" si="7"/>
        <v>0</v>
      </c>
      <c r="G12" s="31">
        <f t="shared" si="7"/>
        <v>935.5</v>
      </c>
      <c r="H12" s="31">
        <f t="shared" si="7"/>
        <v>935.5</v>
      </c>
      <c r="I12" s="31">
        <f t="shared" si="7"/>
        <v>0</v>
      </c>
      <c r="J12" s="11">
        <f t="shared" si="1"/>
        <v>1.9312671218029837E-2</v>
      </c>
      <c r="K12" s="11">
        <f t="shared" si="2"/>
        <v>1.9312671218029837E-2</v>
      </c>
    </row>
    <row r="13" spans="1:11" x14ac:dyDescent="0.25">
      <c r="A13" s="76"/>
      <c r="B13" s="85"/>
      <c r="C13" s="10" t="s">
        <v>6</v>
      </c>
      <c r="D13" s="31">
        <f t="shared" ref="D13:I13" si="8">D22+D41+D60+D78+D139+D158</f>
        <v>1217953.1000000001</v>
      </c>
      <c r="E13" s="31">
        <f t="shared" si="8"/>
        <v>1219814.4000000001</v>
      </c>
      <c r="F13" s="31">
        <f t="shared" si="8"/>
        <v>81165.600000000006</v>
      </c>
      <c r="G13" s="31">
        <f t="shared" si="8"/>
        <v>610386.79999999993</v>
      </c>
      <c r="H13" s="31">
        <f t="shared" si="8"/>
        <v>608445.00000000012</v>
      </c>
      <c r="I13" s="31">
        <f t="shared" si="8"/>
        <v>67614.600000000006</v>
      </c>
      <c r="J13" s="11">
        <f t="shared" si="1"/>
        <v>0.50039317456819654</v>
      </c>
      <c r="K13" s="11">
        <f t="shared" si="2"/>
        <v>0.49880129304917209</v>
      </c>
    </row>
    <row r="14" spans="1:11" x14ac:dyDescent="0.25">
      <c r="A14" s="76"/>
      <c r="B14" s="86"/>
      <c r="C14" s="10" t="s">
        <v>7</v>
      </c>
      <c r="D14" s="31">
        <f>D42+D61</f>
        <v>0</v>
      </c>
      <c r="E14" s="31">
        <f t="shared" ref="E14:I14" si="9">E42+E61</f>
        <v>0</v>
      </c>
      <c r="F14" s="31">
        <f t="shared" si="9"/>
        <v>0</v>
      </c>
      <c r="G14" s="31">
        <f t="shared" si="9"/>
        <v>0</v>
      </c>
      <c r="H14" s="31">
        <f t="shared" si="9"/>
        <v>0</v>
      </c>
      <c r="I14" s="31">
        <f t="shared" si="9"/>
        <v>0</v>
      </c>
      <c r="J14" s="11" t="e">
        <f t="shared" si="1"/>
        <v>#DIV/0!</v>
      </c>
      <c r="K14" s="11" t="e">
        <f t="shared" si="2"/>
        <v>#DIV/0!</v>
      </c>
    </row>
    <row r="15" spans="1:11" ht="48.75" customHeight="1" x14ac:dyDescent="0.25">
      <c r="A15" s="76"/>
      <c r="B15" s="10" t="s">
        <v>9</v>
      </c>
      <c r="C15" s="10" t="s">
        <v>6</v>
      </c>
      <c r="D15" s="31">
        <f>D23</f>
        <v>200</v>
      </c>
      <c r="E15" s="31">
        <f t="shared" ref="E15:I15" si="10">E23</f>
        <v>200</v>
      </c>
      <c r="F15" s="31">
        <f t="shared" si="10"/>
        <v>0</v>
      </c>
      <c r="G15" s="31">
        <f t="shared" si="10"/>
        <v>200</v>
      </c>
      <c r="H15" s="31">
        <f t="shared" si="10"/>
        <v>200</v>
      </c>
      <c r="I15" s="31">
        <f t="shared" si="10"/>
        <v>0</v>
      </c>
      <c r="J15" s="11">
        <f t="shared" si="1"/>
        <v>1</v>
      </c>
      <c r="K15" s="11">
        <f t="shared" si="2"/>
        <v>1</v>
      </c>
    </row>
    <row r="16" spans="1:11" ht="35.25" customHeight="1" x14ac:dyDescent="0.25">
      <c r="A16" s="76"/>
      <c r="B16" s="10" t="s">
        <v>10</v>
      </c>
      <c r="C16" s="10" t="s">
        <v>6</v>
      </c>
      <c r="D16" s="31">
        <f>D24</f>
        <v>500.1</v>
      </c>
      <c r="E16" s="31">
        <f t="shared" ref="E16:I16" si="11">E24</f>
        <v>500.1</v>
      </c>
      <c r="F16" s="31">
        <f t="shared" si="11"/>
        <v>0</v>
      </c>
      <c r="G16" s="31">
        <f t="shared" si="11"/>
        <v>0</v>
      </c>
      <c r="H16" s="31">
        <f t="shared" si="11"/>
        <v>0</v>
      </c>
      <c r="I16" s="31">
        <f t="shared" si="11"/>
        <v>0</v>
      </c>
      <c r="J16" s="11">
        <f t="shared" si="1"/>
        <v>0</v>
      </c>
      <c r="K16" s="11">
        <f t="shared" si="2"/>
        <v>0</v>
      </c>
    </row>
    <row r="17" spans="1:12" ht="21" customHeight="1" x14ac:dyDescent="0.25">
      <c r="A17" s="60" t="s">
        <v>95</v>
      </c>
      <c r="B17" s="60" t="s">
        <v>57</v>
      </c>
      <c r="C17" s="25" t="s">
        <v>86</v>
      </c>
      <c r="D17" s="26">
        <f>D18+D19</f>
        <v>2358.6999999999998</v>
      </c>
      <c r="E17" s="26">
        <f t="shared" ref="E17:I17" si="12">E18+E19</f>
        <v>2405.5</v>
      </c>
      <c r="F17" s="26">
        <f t="shared" si="12"/>
        <v>980.5</v>
      </c>
      <c r="G17" s="26">
        <f t="shared" si="12"/>
        <v>1354.8</v>
      </c>
      <c r="H17" s="26">
        <f t="shared" si="12"/>
        <v>740.8</v>
      </c>
      <c r="I17" s="26">
        <f t="shared" si="12"/>
        <v>366.5</v>
      </c>
      <c r="J17" s="18">
        <f t="shared" ref="J17:J24" si="13">G17/E17</f>
        <v>0.56320931199334856</v>
      </c>
      <c r="K17" s="18">
        <f t="shared" ref="K17:K24" si="14">H17/E17</f>
        <v>0.30796092288505506</v>
      </c>
    </row>
    <row r="18" spans="1:12" ht="18" customHeight="1" x14ac:dyDescent="0.25">
      <c r="A18" s="68"/>
      <c r="B18" s="61"/>
      <c r="C18" s="25" t="s">
        <v>5</v>
      </c>
      <c r="D18" s="26">
        <f>D21</f>
        <v>0</v>
      </c>
      <c r="E18" s="26">
        <f t="shared" ref="E18:I18" si="15">E21</f>
        <v>42.5</v>
      </c>
      <c r="F18" s="26">
        <f t="shared" si="15"/>
        <v>0</v>
      </c>
      <c r="G18" s="26">
        <f t="shared" si="15"/>
        <v>0</v>
      </c>
      <c r="H18" s="26">
        <f t="shared" si="15"/>
        <v>0</v>
      </c>
      <c r="I18" s="26">
        <f t="shared" si="15"/>
        <v>0</v>
      </c>
      <c r="J18" s="18">
        <f t="shared" si="13"/>
        <v>0</v>
      </c>
      <c r="K18" s="18">
        <f t="shared" si="14"/>
        <v>0</v>
      </c>
    </row>
    <row r="19" spans="1:12" ht="18.75" customHeight="1" x14ac:dyDescent="0.25">
      <c r="A19" s="68"/>
      <c r="B19" s="62"/>
      <c r="C19" s="25" t="s">
        <v>6</v>
      </c>
      <c r="D19" s="26">
        <f>D22+D23+D24</f>
        <v>2358.6999999999998</v>
      </c>
      <c r="E19" s="26">
        <f t="shared" ref="E19:I19" si="16">E22+E23+E24</f>
        <v>2363</v>
      </c>
      <c r="F19" s="26">
        <f t="shared" si="16"/>
        <v>980.5</v>
      </c>
      <c r="G19" s="26">
        <f t="shared" si="16"/>
        <v>1354.8</v>
      </c>
      <c r="H19" s="26">
        <f t="shared" si="16"/>
        <v>740.8</v>
      </c>
      <c r="I19" s="26">
        <f t="shared" si="16"/>
        <v>366.5</v>
      </c>
      <c r="J19" s="18">
        <f t="shared" si="13"/>
        <v>0.57333897587812099</v>
      </c>
      <c r="K19" s="18">
        <f t="shared" si="14"/>
        <v>0.31349978840457043</v>
      </c>
    </row>
    <row r="20" spans="1:12" ht="20.25" customHeight="1" x14ac:dyDescent="0.25">
      <c r="A20" s="63"/>
      <c r="B20" s="60" t="s">
        <v>84</v>
      </c>
      <c r="C20" s="25" t="s">
        <v>86</v>
      </c>
      <c r="D20" s="26">
        <f>D21+D22</f>
        <v>1658.6</v>
      </c>
      <c r="E20" s="26">
        <f t="shared" ref="E20:I20" si="17">E21+E22</f>
        <v>1705.3999999999999</v>
      </c>
      <c r="F20" s="26">
        <f t="shared" si="17"/>
        <v>980.5</v>
      </c>
      <c r="G20" s="26">
        <f t="shared" si="17"/>
        <v>1154.8</v>
      </c>
      <c r="H20" s="26">
        <f t="shared" si="17"/>
        <v>540.79999999999995</v>
      </c>
      <c r="I20" s="26">
        <f t="shared" si="17"/>
        <v>366.5</v>
      </c>
      <c r="J20" s="18">
        <f t="shared" si="13"/>
        <v>0.67714319221297059</v>
      </c>
      <c r="K20" s="18">
        <f t="shared" si="14"/>
        <v>0.31711035534185528</v>
      </c>
    </row>
    <row r="21" spans="1:12" ht="18" customHeight="1" x14ac:dyDescent="0.25">
      <c r="A21" s="63"/>
      <c r="B21" s="61"/>
      <c r="C21" s="25" t="s">
        <v>5</v>
      </c>
      <c r="D21" s="26">
        <f>D34</f>
        <v>0</v>
      </c>
      <c r="E21" s="26">
        <f t="shared" ref="E21:I21" si="18">E34</f>
        <v>42.5</v>
      </c>
      <c r="F21" s="26">
        <f t="shared" si="18"/>
        <v>0</v>
      </c>
      <c r="G21" s="26">
        <f t="shared" si="18"/>
        <v>0</v>
      </c>
      <c r="H21" s="26">
        <f t="shared" si="18"/>
        <v>0</v>
      </c>
      <c r="I21" s="26">
        <f t="shared" si="18"/>
        <v>0</v>
      </c>
      <c r="J21" s="18">
        <f t="shared" si="13"/>
        <v>0</v>
      </c>
      <c r="K21" s="18">
        <f t="shared" si="14"/>
        <v>0</v>
      </c>
    </row>
    <row r="22" spans="1:12" ht="18.75" customHeight="1" x14ac:dyDescent="0.25">
      <c r="A22" s="63"/>
      <c r="B22" s="62"/>
      <c r="C22" s="25" t="s">
        <v>6</v>
      </c>
      <c r="D22" s="26">
        <f>D26+D35</f>
        <v>1658.6</v>
      </c>
      <c r="E22" s="26">
        <f t="shared" ref="E22:I22" si="19">E26+E35</f>
        <v>1662.8999999999999</v>
      </c>
      <c r="F22" s="26">
        <f t="shared" si="19"/>
        <v>980.5</v>
      </c>
      <c r="G22" s="26">
        <f t="shared" si="19"/>
        <v>1154.8</v>
      </c>
      <c r="H22" s="26">
        <f t="shared" si="19"/>
        <v>540.79999999999995</v>
      </c>
      <c r="I22" s="26">
        <f t="shared" si="19"/>
        <v>366.5</v>
      </c>
      <c r="J22" s="18">
        <f t="shared" si="13"/>
        <v>0.69444945577004036</v>
      </c>
      <c r="K22" s="18">
        <f t="shared" si="14"/>
        <v>0.3252149858680618</v>
      </c>
    </row>
    <row r="23" spans="1:12" ht="69" customHeight="1" x14ac:dyDescent="0.25">
      <c r="A23" s="63"/>
      <c r="B23" s="25" t="s">
        <v>82</v>
      </c>
      <c r="C23" s="25" t="s">
        <v>6</v>
      </c>
      <c r="D23" s="26">
        <f>D27</f>
        <v>200</v>
      </c>
      <c r="E23" s="26">
        <f t="shared" ref="E23:I23" si="20">E27</f>
        <v>200</v>
      </c>
      <c r="F23" s="26">
        <f t="shared" si="20"/>
        <v>0</v>
      </c>
      <c r="G23" s="26">
        <f t="shared" si="20"/>
        <v>200</v>
      </c>
      <c r="H23" s="26">
        <f t="shared" si="20"/>
        <v>200</v>
      </c>
      <c r="I23" s="26">
        <f t="shared" si="20"/>
        <v>0</v>
      </c>
      <c r="J23" s="18">
        <f t="shared" si="13"/>
        <v>1</v>
      </c>
      <c r="K23" s="18">
        <f t="shared" si="14"/>
        <v>1</v>
      </c>
    </row>
    <row r="24" spans="1:12" ht="39" customHeight="1" x14ac:dyDescent="0.25">
      <c r="A24" s="64"/>
      <c r="B24" s="25" t="s">
        <v>10</v>
      </c>
      <c r="C24" s="25" t="s">
        <v>6</v>
      </c>
      <c r="D24" s="26">
        <f>D28</f>
        <v>500.1</v>
      </c>
      <c r="E24" s="26">
        <f t="shared" ref="E24:I24" si="21">E28</f>
        <v>500.1</v>
      </c>
      <c r="F24" s="26">
        <f t="shared" si="21"/>
        <v>0</v>
      </c>
      <c r="G24" s="26">
        <f t="shared" si="21"/>
        <v>0</v>
      </c>
      <c r="H24" s="26">
        <f t="shared" si="21"/>
        <v>0</v>
      </c>
      <c r="I24" s="26">
        <f t="shared" si="21"/>
        <v>0</v>
      </c>
      <c r="J24" s="18">
        <f t="shared" si="13"/>
        <v>0</v>
      </c>
      <c r="K24" s="18">
        <f t="shared" si="14"/>
        <v>0</v>
      </c>
    </row>
    <row r="25" spans="1:12" ht="47.25" customHeight="1" x14ac:dyDescent="0.25">
      <c r="A25" s="65" t="s">
        <v>11</v>
      </c>
      <c r="B25" s="3" t="s">
        <v>12</v>
      </c>
      <c r="C25" s="3" t="s">
        <v>6</v>
      </c>
      <c r="D25" s="22">
        <f>D26+D27+D28</f>
        <v>2358.6999999999998</v>
      </c>
      <c r="E25" s="22">
        <f t="shared" ref="E25:I25" si="22">E26+E27+E28</f>
        <v>2358.6999999999998</v>
      </c>
      <c r="F25" s="22">
        <f t="shared" si="22"/>
        <v>980.5</v>
      </c>
      <c r="G25" s="22">
        <f t="shared" si="22"/>
        <v>1354.8</v>
      </c>
      <c r="H25" s="22">
        <f t="shared" si="22"/>
        <v>740.8</v>
      </c>
      <c r="I25" s="22">
        <f t="shared" si="22"/>
        <v>366.5</v>
      </c>
      <c r="J25" s="20">
        <f t="shared" ref="J25:J28" si="23">G25/E25</f>
        <v>0.57438419468351209</v>
      </c>
      <c r="K25" s="20">
        <f t="shared" ref="K25:K28" si="24">H25/E25</f>
        <v>0.31407131046763048</v>
      </c>
    </row>
    <row r="26" spans="1:12" ht="36.75" customHeight="1" x14ac:dyDescent="0.25">
      <c r="A26" s="66"/>
      <c r="B26" s="3" t="s">
        <v>84</v>
      </c>
      <c r="C26" s="3" t="s">
        <v>6</v>
      </c>
      <c r="D26" s="22">
        <f>D29+D30</f>
        <v>1658.6</v>
      </c>
      <c r="E26" s="22">
        <f t="shared" ref="E26:I26" si="25">E29+E30</f>
        <v>1658.6</v>
      </c>
      <c r="F26" s="22">
        <f t="shared" si="25"/>
        <v>980.5</v>
      </c>
      <c r="G26" s="22">
        <f t="shared" si="25"/>
        <v>1154.8</v>
      </c>
      <c r="H26" s="22">
        <f t="shared" si="25"/>
        <v>540.79999999999995</v>
      </c>
      <c r="I26" s="22">
        <f t="shared" si="25"/>
        <v>366.5</v>
      </c>
      <c r="J26" s="20">
        <f t="shared" si="23"/>
        <v>0.69624984927046907</v>
      </c>
      <c r="K26" s="20">
        <f t="shared" si="24"/>
        <v>0.32605812130712647</v>
      </c>
    </row>
    <row r="27" spans="1:12" ht="27" customHeight="1" x14ac:dyDescent="0.25">
      <c r="A27" s="66"/>
      <c r="B27" s="3" t="s">
        <v>82</v>
      </c>
      <c r="C27" s="3" t="s">
        <v>6</v>
      </c>
      <c r="D27" s="22">
        <f>D31</f>
        <v>200</v>
      </c>
      <c r="E27" s="22">
        <f t="shared" ref="E27:L27" si="26">E31</f>
        <v>200</v>
      </c>
      <c r="F27" s="22">
        <f t="shared" si="26"/>
        <v>0</v>
      </c>
      <c r="G27" s="22">
        <f t="shared" si="26"/>
        <v>200</v>
      </c>
      <c r="H27" s="22">
        <f t="shared" si="26"/>
        <v>200</v>
      </c>
      <c r="I27" s="22">
        <f t="shared" si="26"/>
        <v>0</v>
      </c>
      <c r="J27" s="20">
        <f t="shared" si="23"/>
        <v>1</v>
      </c>
      <c r="K27" s="20">
        <f t="shared" si="24"/>
        <v>1</v>
      </c>
      <c r="L27" s="22">
        <f t="shared" si="26"/>
        <v>0</v>
      </c>
    </row>
    <row r="28" spans="1:12" ht="27" customHeight="1" x14ac:dyDescent="0.25">
      <c r="A28" s="67"/>
      <c r="B28" s="14" t="s">
        <v>10</v>
      </c>
      <c r="C28" s="3" t="s">
        <v>6</v>
      </c>
      <c r="D28" s="22">
        <f>D32</f>
        <v>500.1</v>
      </c>
      <c r="E28" s="22">
        <f t="shared" ref="E28:I28" si="27">E32</f>
        <v>500.1</v>
      </c>
      <c r="F28" s="22">
        <f t="shared" si="27"/>
        <v>0</v>
      </c>
      <c r="G28" s="22">
        <f t="shared" si="27"/>
        <v>0</v>
      </c>
      <c r="H28" s="22">
        <f t="shared" si="27"/>
        <v>0</v>
      </c>
      <c r="I28" s="22">
        <f t="shared" si="27"/>
        <v>0</v>
      </c>
      <c r="J28" s="20">
        <f t="shared" si="23"/>
        <v>0</v>
      </c>
      <c r="K28" s="20">
        <f t="shared" si="24"/>
        <v>0</v>
      </c>
    </row>
    <row r="29" spans="1:12" ht="55.5" customHeight="1" x14ac:dyDescent="0.25">
      <c r="A29" s="2" t="s">
        <v>85</v>
      </c>
      <c r="B29" s="2" t="s">
        <v>84</v>
      </c>
      <c r="C29" s="2" t="s">
        <v>6</v>
      </c>
      <c r="D29" s="21">
        <v>658.6</v>
      </c>
      <c r="E29" s="21">
        <v>658.6</v>
      </c>
      <c r="F29" s="21">
        <v>160.5</v>
      </c>
      <c r="G29" s="21">
        <v>154.80000000000001</v>
      </c>
      <c r="H29" s="21">
        <v>154.80000000000001</v>
      </c>
      <c r="I29" s="21">
        <v>160.5</v>
      </c>
      <c r="J29" s="20">
        <f>G29/E29</f>
        <v>0.2350440327968418</v>
      </c>
      <c r="K29" s="20">
        <f>H29/E29</f>
        <v>0.2350440327968418</v>
      </c>
    </row>
    <row r="30" spans="1:12" ht="41.25" customHeight="1" x14ac:dyDescent="0.25">
      <c r="A30" s="2" t="s">
        <v>83</v>
      </c>
      <c r="B30" s="2" t="s">
        <v>84</v>
      </c>
      <c r="C30" s="2" t="s">
        <v>6</v>
      </c>
      <c r="D30" s="21">
        <v>1000</v>
      </c>
      <c r="E30" s="21">
        <v>1000</v>
      </c>
      <c r="F30" s="21">
        <v>820</v>
      </c>
      <c r="G30" s="21">
        <v>1000</v>
      </c>
      <c r="H30" s="21">
        <f>G30-F30+I30</f>
        <v>386</v>
      </c>
      <c r="I30" s="21">
        <v>206</v>
      </c>
      <c r="J30" s="20">
        <f t="shared" ref="J30" si="28">G30/E30</f>
        <v>1</v>
      </c>
      <c r="K30" s="20">
        <f t="shared" ref="K30" si="29">H30/E30</f>
        <v>0.38600000000000001</v>
      </c>
    </row>
    <row r="31" spans="1:12" ht="50.25" customHeight="1" x14ac:dyDescent="0.25">
      <c r="A31" s="2" t="s">
        <v>14</v>
      </c>
      <c r="B31" s="2" t="s">
        <v>82</v>
      </c>
      <c r="C31" s="2" t="s">
        <v>6</v>
      </c>
      <c r="D31" s="7">
        <v>200</v>
      </c>
      <c r="E31" s="7">
        <v>200</v>
      </c>
      <c r="F31" s="7"/>
      <c r="G31" s="7">
        <v>200</v>
      </c>
      <c r="H31" s="7">
        <v>200</v>
      </c>
      <c r="I31" s="7"/>
      <c r="J31" s="6">
        <f t="shared" ref="J31" si="30">G31/E31</f>
        <v>1</v>
      </c>
      <c r="K31" s="6">
        <f t="shared" ref="K31" si="31">H31/E31</f>
        <v>1</v>
      </c>
    </row>
    <row r="32" spans="1:12" ht="44.25" customHeight="1" x14ac:dyDescent="0.25">
      <c r="A32" s="2" t="s">
        <v>16</v>
      </c>
      <c r="B32" s="12" t="s">
        <v>10</v>
      </c>
      <c r="C32" s="7" t="s">
        <v>6</v>
      </c>
      <c r="D32" s="7">
        <v>500.1</v>
      </c>
      <c r="E32" s="7">
        <v>500.1</v>
      </c>
      <c r="F32" s="7"/>
      <c r="G32" s="7"/>
      <c r="H32" s="7"/>
      <c r="I32" s="7"/>
      <c r="J32" s="6">
        <f t="shared" ref="J32" si="32">G32/E32</f>
        <v>0</v>
      </c>
      <c r="K32" s="6">
        <f t="shared" ref="K32" si="33">H32/E32</f>
        <v>0</v>
      </c>
    </row>
    <row r="33" spans="1:11" ht="48.75" customHeight="1" x14ac:dyDescent="0.25">
      <c r="A33" s="58" t="s">
        <v>17</v>
      </c>
      <c r="B33" s="59" t="s">
        <v>15</v>
      </c>
      <c r="C33" s="14" t="s">
        <v>3</v>
      </c>
      <c r="D33" s="22">
        <f>D34+D35</f>
        <v>0</v>
      </c>
      <c r="E33" s="22">
        <f t="shared" ref="E33:I33" si="34">E34+E35</f>
        <v>46.8</v>
      </c>
      <c r="F33" s="22">
        <f t="shared" si="34"/>
        <v>0</v>
      </c>
      <c r="G33" s="22">
        <f t="shared" si="34"/>
        <v>0</v>
      </c>
      <c r="H33" s="22">
        <f t="shared" si="34"/>
        <v>0</v>
      </c>
      <c r="I33" s="22">
        <f t="shared" si="34"/>
        <v>0</v>
      </c>
      <c r="J33" s="9">
        <f t="shared" ref="J33" si="35">G33/E33</f>
        <v>0</v>
      </c>
      <c r="K33" s="9">
        <f t="shared" ref="K33" si="36">H33/E33</f>
        <v>0</v>
      </c>
    </row>
    <row r="34" spans="1:11" ht="48.75" customHeight="1" x14ac:dyDescent="0.25">
      <c r="A34" s="58"/>
      <c r="B34" s="59"/>
      <c r="C34" s="14" t="s">
        <v>5</v>
      </c>
      <c r="D34" s="22">
        <f>D37</f>
        <v>0</v>
      </c>
      <c r="E34" s="22">
        <f t="shared" ref="E34:I34" si="37">E37</f>
        <v>42.5</v>
      </c>
      <c r="F34" s="22">
        <f t="shared" si="37"/>
        <v>0</v>
      </c>
      <c r="G34" s="22">
        <f t="shared" si="37"/>
        <v>0</v>
      </c>
      <c r="H34" s="22">
        <f t="shared" si="37"/>
        <v>0</v>
      </c>
      <c r="I34" s="22">
        <f t="shared" si="37"/>
        <v>0</v>
      </c>
      <c r="J34" s="9">
        <f t="shared" ref="J34" si="38">G34/E34</f>
        <v>0</v>
      </c>
      <c r="K34" s="9">
        <f t="shared" ref="K34" si="39">H34/E34</f>
        <v>0</v>
      </c>
    </row>
    <row r="35" spans="1:11" ht="48.75" customHeight="1" x14ac:dyDescent="0.25">
      <c r="A35" s="58"/>
      <c r="B35" s="59"/>
      <c r="C35" s="14" t="s">
        <v>6</v>
      </c>
      <c r="D35" s="22">
        <f>D38</f>
        <v>0</v>
      </c>
      <c r="E35" s="22">
        <f t="shared" ref="E35:I35" si="40">E38</f>
        <v>4.3</v>
      </c>
      <c r="F35" s="22">
        <f t="shared" si="40"/>
        <v>0</v>
      </c>
      <c r="G35" s="22">
        <f t="shared" si="40"/>
        <v>0</v>
      </c>
      <c r="H35" s="22">
        <f t="shared" si="40"/>
        <v>0</v>
      </c>
      <c r="I35" s="22">
        <f t="shared" si="40"/>
        <v>0</v>
      </c>
      <c r="J35" s="9">
        <f t="shared" ref="J35" si="41">G35/E35</f>
        <v>0</v>
      </c>
      <c r="K35" s="9">
        <f t="shared" ref="K35" si="42">H35/E35</f>
        <v>0</v>
      </c>
    </row>
    <row r="36" spans="1:11" ht="21.75" customHeight="1" x14ac:dyDescent="0.25">
      <c r="A36" s="69" t="s">
        <v>18</v>
      </c>
      <c r="B36" s="57" t="s">
        <v>15</v>
      </c>
      <c r="C36" s="12" t="s">
        <v>3</v>
      </c>
      <c r="D36" s="7">
        <f>SUM(D37:D38)</f>
        <v>0</v>
      </c>
      <c r="E36" s="7">
        <f t="shared" ref="E36:H36" si="43">SUM(E37:E38)</f>
        <v>46.8</v>
      </c>
      <c r="F36" s="7">
        <f t="shared" si="43"/>
        <v>0</v>
      </c>
      <c r="G36" s="7">
        <f t="shared" si="43"/>
        <v>0</v>
      </c>
      <c r="H36" s="7">
        <f t="shared" si="43"/>
        <v>0</v>
      </c>
      <c r="I36" s="7">
        <f>SUM(I37:I38)</f>
        <v>0</v>
      </c>
      <c r="J36" s="6">
        <f t="shared" ref="J36:J38" si="44">G36/E36</f>
        <v>0</v>
      </c>
      <c r="K36" s="6">
        <f t="shared" ref="K36:K38" si="45">H36/E36</f>
        <v>0</v>
      </c>
    </row>
    <row r="37" spans="1:11" x14ac:dyDescent="0.25">
      <c r="A37" s="69"/>
      <c r="B37" s="57"/>
      <c r="C37" s="12" t="s">
        <v>5</v>
      </c>
      <c r="D37" s="7"/>
      <c r="E37" s="7">
        <v>42.5</v>
      </c>
      <c r="F37" s="7"/>
      <c r="G37" s="7"/>
      <c r="H37" s="7"/>
      <c r="I37" s="7"/>
      <c r="J37" s="6">
        <f>G37/E37</f>
        <v>0</v>
      </c>
      <c r="K37" s="6">
        <f t="shared" si="45"/>
        <v>0</v>
      </c>
    </row>
    <row r="38" spans="1:11" x14ac:dyDescent="0.25">
      <c r="A38" s="69"/>
      <c r="B38" s="57"/>
      <c r="C38" s="12" t="s">
        <v>6</v>
      </c>
      <c r="D38" s="7"/>
      <c r="E38" s="7">
        <v>4.3</v>
      </c>
      <c r="F38" s="7"/>
      <c r="G38" s="7"/>
      <c r="H38" s="7"/>
      <c r="I38" s="7"/>
      <c r="J38" s="6">
        <f t="shared" si="44"/>
        <v>0</v>
      </c>
      <c r="K38" s="6">
        <f t="shared" si="45"/>
        <v>0</v>
      </c>
    </row>
    <row r="39" spans="1:11" x14ac:dyDescent="0.25">
      <c r="A39" s="60" t="s">
        <v>96</v>
      </c>
      <c r="B39" s="60" t="s">
        <v>15</v>
      </c>
      <c r="C39" s="25" t="s">
        <v>3</v>
      </c>
      <c r="D39" s="26">
        <f>D40+D41+D42</f>
        <v>4746.7999999999993</v>
      </c>
      <c r="E39" s="26">
        <f t="shared" ref="E39:I39" si="46">E40+E41+E42</f>
        <v>4793.9999999999991</v>
      </c>
      <c r="F39" s="26">
        <f t="shared" si="46"/>
        <v>215.2</v>
      </c>
      <c r="G39" s="26">
        <f t="shared" si="46"/>
        <v>1002.2</v>
      </c>
      <c r="H39" s="26">
        <f t="shared" si="46"/>
        <v>1054.4000000000001</v>
      </c>
      <c r="I39" s="26">
        <f t="shared" si="46"/>
        <v>267.39999999999998</v>
      </c>
      <c r="J39" s="27">
        <f>G39/E39</f>
        <v>0.20905298289528582</v>
      </c>
      <c r="K39" s="27">
        <f t="shared" ref="K39:K42" si="47">H39/E39</f>
        <v>0.21994159365874016</v>
      </c>
    </row>
    <row r="40" spans="1:11" x14ac:dyDescent="0.25">
      <c r="A40" s="63"/>
      <c r="B40" s="63"/>
      <c r="C40" s="25" t="s">
        <v>5</v>
      </c>
      <c r="D40" s="26">
        <f>D51</f>
        <v>0</v>
      </c>
      <c r="E40" s="26">
        <f t="shared" ref="E40:I40" si="48">E51</f>
        <v>42.9</v>
      </c>
      <c r="F40" s="26">
        <f t="shared" si="48"/>
        <v>0</v>
      </c>
      <c r="G40" s="26">
        <f t="shared" si="48"/>
        <v>0</v>
      </c>
      <c r="H40" s="26">
        <f t="shared" si="48"/>
        <v>0</v>
      </c>
      <c r="I40" s="26">
        <f t="shared" si="48"/>
        <v>0</v>
      </c>
      <c r="J40" s="27">
        <f>G40/E40</f>
        <v>0</v>
      </c>
      <c r="K40" s="27">
        <f t="shared" si="47"/>
        <v>0</v>
      </c>
    </row>
    <row r="41" spans="1:11" x14ac:dyDescent="0.25">
      <c r="A41" s="63"/>
      <c r="B41" s="63"/>
      <c r="C41" s="25" t="s">
        <v>6</v>
      </c>
      <c r="D41" s="26">
        <f>D43+D46+D52</f>
        <v>4746.7999999999993</v>
      </c>
      <c r="E41" s="26">
        <f t="shared" ref="E41:I41" si="49">E43+E46+E52</f>
        <v>4751.0999999999995</v>
      </c>
      <c r="F41" s="26">
        <f t="shared" si="49"/>
        <v>215.2</v>
      </c>
      <c r="G41" s="26">
        <f t="shared" si="49"/>
        <v>1002.2</v>
      </c>
      <c r="H41" s="26">
        <f t="shared" si="49"/>
        <v>1054.4000000000001</v>
      </c>
      <c r="I41" s="26">
        <f t="shared" si="49"/>
        <v>267.39999999999998</v>
      </c>
      <c r="J41" s="27">
        <f>G41/E41</f>
        <v>0.21094062427648338</v>
      </c>
      <c r="K41" s="27">
        <f t="shared" si="47"/>
        <v>0.22192755361916192</v>
      </c>
    </row>
    <row r="42" spans="1:11" x14ac:dyDescent="0.25">
      <c r="A42" s="64"/>
      <c r="B42" s="64"/>
      <c r="C42" s="25" t="s">
        <v>7</v>
      </c>
      <c r="D42" s="26">
        <f>D53</f>
        <v>0</v>
      </c>
      <c r="E42" s="26">
        <f>E53</f>
        <v>0</v>
      </c>
      <c r="F42" s="26">
        <f t="shared" ref="F42:I42" si="50">F53</f>
        <v>0</v>
      </c>
      <c r="G42" s="26">
        <f t="shared" si="50"/>
        <v>0</v>
      </c>
      <c r="H42" s="26">
        <f t="shared" si="50"/>
        <v>0</v>
      </c>
      <c r="I42" s="26">
        <f t="shared" si="50"/>
        <v>0</v>
      </c>
      <c r="J42" s="27" t="e">
        <f>G42/E42</f>
        <v>#DIV/0!</v>
      </c>
      <c r="K42" s="27" t="e">
        <f t="shared" si="47"/>
        <v>#DIV/0!</v>
      </c>
    </row>
    <row r="43" spans="1:11" ht="48" customHeight="1" x14ac:dyDescent="0.25">
      <c r="A43" s="34" t="s">
        <v>19</v>
      </c>
      <c r="B43" s="35" t="s">
        <v>15</v>
      </c>
      <c r="C43" s="14" t="s">
        <v>6</v>
      </c>
      <c r="D43" s="8">
        <f>D44+D45</f>
        <v>3424.7</v>
      </c>
      <c r="E43" s="8">
        <f t="shared" ref="E43:I43" si="51">E44+E45</f>
        <v>3424.7</v>
      </c>
      <c r="F43" s="8">
        <f t="shared" si="51"/>
        <v>215.2</v>
      </c>
      <c r="G43" s="8">
        <f t="shared" si="51"/>
        <v>360</v>
      </c>
      <c r="H43" s="8">
        <f t="shared" si="51"/>
        <v>360</v>
      </c>
      <c r="I43" s="8">
        <f t="shared" si="51"/>
        <v>215.2</v>
      </c>
      <c r="J43" s="9">
        <f t="shared" ref="J43" si="52">G43/E43</f>
        <v>0.10511869652816305</v>
      </c>
      <c r="K43" s="9">
        <f t="shared" ref="K43" si="53">H43/E43</f>
        <v>0.10511869652816305</v>
      </c>
    </row>
    <row r="44" spans="1:11" ht="45" x14ac:dyDescent="0.25">
      <c r="A44" s="2" t="s">
        <v>20</v>
      </c>
      <c r="B44" s="12" t="s">
        <v>15</v>
      </c>
      <c r="C44" s="12" t="s">
        <v>6</v>
      </c>
      <c r="D44" s="7">
        <v>2660.7</v>
      </c>
      <c r="E44" s="7">
        <v>2660.7</v>
      </c>
      <c r="F44" s="7">
        <v>215.2</v>
      </c>
      <c r="G44" s="7">
        <v>360</v>
      </c>
      <c r="H44" s="7">
        <v>360</v>
      </c>
      <c r="I44" s="7">
        <v>215.2</v>
      </c>
      <c r="J44" s="6">
        <f>G44/E44</f>
        <v>0.13530273988048258</v>
      </c>
      <c r="K44" s="6">
        <f t="shared" ref="K44" si="54">H44/E44</f>
        <v>0.13530273988048258</v>
      </c>
    </row>
    <row r="45" spans="1:11" ht="60" x14ac:dyDescent="0.25">
      <c r="A45" s="2" t="s">
        <v>21</v>
      </c>
      <c r="B45" s="12" t="s">
        <v>15</v>
      </c>
      <c r="C45" s="12" t="s">
        <v>6</v>
      </c>
      <c r="D45" s="7">
        <v>764</v>
      </c>
      <c r="E45" s="7">
        <v>764</v>
      </c>
      <c r="F45" s="7"/>
      <c r="G45" s="7"/>
      <c r="H45" s="7"/>
      <c r="I45" s="7">
        <f>+F45+H45-G45</f>
        <v>0</v>
      </c>
      <c r="J45" s="6">
        <f t="shared" ref="J45" si="55">G45/E45</f>
        <v>0</v>
      </c>
      <c r="K45" s="6">
        <f t="shared" ref="K45" si="56">H45/E45</f>
        <v>0</v>
      </c>
    </row>
    <row r="46" spans="1:11" ht="85.5" x14ac:dyDescent="0.25">
      <c r="A46" s="14" t="s">
        <v>22</v>
      </c>
      <c r="B46" s="14" t="s">
        <v>15</v>
      </c>
      <c r="C46" s="14" t="s">
        <v>6</v>
      </c>
      <c r="D46" s="17">
        <f>D47+D48+D49</f>
        <v>1322.1</v>
      </c>
      <c r="E46" s="8">
        <f t="shared" ref="E46:I46" si="57">E47+E48+E49</f>
        <v>1322.1</v>
      </c>
      <c r="F46" s="8">
        <f t="shared" si="57"/>
        <v>0</v>
      </c>
      <c r="G46" s="8">
        <f t="shared" si="57"/>
        <v>642.20000000000005</v>
      </c>
      <c r="H46" s="8">
        <f t="shared" si="57"/>
        <v>694.4</v>
      </c>
      <c r="I46" s="8">
        <f t="shared" si="57"/>
        <v>52.2</v>
      </c>
      <c r="J46" s="9">
        <f t="shared" ref="J46" si="58">G46/E46</f>
        <v>0.48574237954768934</v>
      </c>
      <c r="K46" s="9">
        <f t="shared" ref="K46" si="59">H46/E46</f>
        <v>0.52522502080024203</v>
      </c>
    </row>
    <row r="47" spans="1:11" ht="45" x14ac:dyDescent="0.25">
      <c r="A47" s="2" t="s">
        <v>23</v>
      </c>
      <c r="B47" s="12" t="s">
        <v>15</v>
      </c>
      <c r="C47" s="12" t="s">
        <v>6</v>
      </c>
      <c r="D47" s="7">
        <v>711</v>
      </c>
      <c r="E47" s="7">
        <v>711</v>
      </c>
      <c r="F47" s="7"/>
      <c r="G47" s="7">
        <v>423</v>
      </c>
      <c r="H47" s="7">
        <v>456.3</v>
      </c>
      <c r="I47" s="7">
        <f>H47-G47</f>
        <v>33.300000000000011</v>
      </c>
      <c r="J47" s="6">
        <f>G47/E47</f>
        <v>0.59493670886075944</v>
      </c>
      <c r="K47" s="6">
        <f>H47/E47</f>
        <v>0.64177215189873416</v>
      </c>
    </row>
    <row r="48" spans="1:11" ht="45" x14ac:dyDescent="0.25">
      <c r="A48" s="2" t="s">
        <v>24</v>
      </c>
      <c r="B48" s="12" t="s">
        <v>15</v>
      </c>
      <c r="C48" s="12" t="s">
        <v>6</v>
      </c>
      <c r="D48" s="7">
        <v>361.1</v>
      </c>
      <c r="E48" s="7">
        <v>361.1</v>
      </c>
      <c r="F48" s="7"/>
      <c r="G48" s="7">
        <v>119.5</v>
      </c>
      <c r="H48" s="7">
        <v>119.5</v>
      </c>
      <c r="I48" s="7"/>
      <c r="J48" s="6">
        <f t="shared" ref="J48" si="60">G48/E48</f>
        <v>0.33093325948490721</v>
      </c>
      <c r="K48" s="6">
        <f t="shared" ref="K48" si="61">H48/E48</f>
        <v>0.33093325948490721</v>
      </c>
    </row>
    <row r="49" spans="1:11" ht="45" x14ac:dyDescent="0.25">
      <c r="A49" s="2" t="s">
        <v>25</v>
      </c>
      <c r="B49" s="12" t="s">
        <v>15</v>
      </c>
      <c r="C49" s="12" t="s">
        <v>6</v>
      </c>
      <c r="D49" s="7">
        <v>250</v>
      </c>
      <c r="E49" s="7">
        <v>250</v>
      </c>
      <c r="F49" s="7"/>
      <c r="G49" s="7">
        <v>99.7</v>
      </c>
      <c r="H49" s="7">
        <v>118.6</v>
      </c>
      <c r="I49" s="7">
        <f>H49-G49</f>
        <v>18.899999999999991</v>
      </c>
      <c r="J49" s="6">
        <f t="shared" ref="J49" si="62">G49/E49</f>
        <v>0.39879999999999999</v>
      </c>
      <c r="K49" s="6">
        <f t="shared" ref="K49" si="63">H49/E49</f>
        <v>0.47439999999999999</v>
      </c>
    </row>
    <row r="50" spans="1:11" ht="24.75" customHeight="1" x14ac:dyDescent="0.25">
      <c r="A50" s="59" t="s">
        <v>26</v>
      </c>
      <c r="B50" s="73" t="s">
        <v>15</v>
      </c>
      <c r="C50" s="14" t="s">
        <v>3</v>
      </c>
      <c r="D50" s="22">
        <f>D54</f>
        <v>0</v>
      </c>
      <c r="E50" s="22">
        <f t="shared" ref="E50:I50" si="64">E54</f>
        <v>47.199999999999996</v>
      </c>
      <c r="F50" s="22">
        <f t="shared" si="64"/>
        <v>0</v>
      </c>
      <c r="G50" s="22">
        <f t="shared" si="64"/>
        <v>0</v>
      </c>
      <c r="H50" s="22">
        <f t="shared" si="64"/>
        <v>0</v>
      </c>
      <c r="I50" s="22">
        <f t="shared" si="64"/>
        <v>0</v>
      </c>
      <c r="J50" s="9">
        <f t="shared" ref="J50" si="65">G50/E50</f>
        <v>0</v>
      </c>
      <c r="K50" s="9">
        <f t="shared" ref="K50" si="66">H50/E50</f>
        <v>0</v>
      </c>
    </row>
    <row r="51" spans="1:11" ht="24.75" customHeight="1" x14ac:dyDescent="0.25">
      <c r="A51" s="59"/>
      <c r="B51" s="74"/>
      <c r="C51" s="14" t="s">
        <v>5</v>
      </c>
      <c r="D51" s="22">
        <f>D55</f>
        <v>0</v>
      </c>
      <c r="E51" s="22">
        <f t="shared" ref="E51:I51" si="67">E55</f>
        <v>42.9</v>
      </c>
      <c r="F51" s="22">
        <f t="shared" si="67"/>
        <v>0</v>
      </c>
      <c r="G51" s="22">
        <f t="shared" si="67"/>
        <v>0</v>
      </c>
      <c r="H51" s="22">
        <f t="shared" si="67"/>
        <v>0</v>
      </c>
      <c r="I51" s="22">
        <f t="shared" si="67"/>
        <v>0</v>
      </c>
      <c r="J51" s="9">
        <f t="shared" ref="J51" si="68">G51/E51</f>
        <v>0</v>
      </c>
      <c r="K51" s="9">
        <f t="shared" ref="K51" si="69">H51/E51</f>
        <v>0</v>
      </c>
    </row>
    <row r="52" spans="1:11" ht="24.75" customHeight="1" x14ac:dyDescent="0.25">
      <c r="A52" s="59"/>
      <c r="B52" s="74"/>
      <c r="C52" s="14" t="s">
        <v>6</v>
      </c>
      <c r="D52" s="22">
        <f>D56</f>
        <v>0</v>
      </c>
      <c r="E52" s="22">
        <f t="shared" ref="E52:I52" si="70">E56</f>
        <v>4.3</v>
      </c>
      <c r="F52" s="22">
        <f t="shared" si="70"/>
        <v>0</v>
      </c>
      <c r="G52" s="22">
        <f t="shared" si="70"/>
        <v>0</v>
      </c>
      <c r="H52" s="22">
        <f t="shared" si="70"/>
        <v>0</v>
      </c>
      <c r="I52" s="22">
        <f t="shared" si="70"/>
        <v>0</v>
      </c>
      <c r="J52" s="9">
        <f t="shared" ref="J52" si="71">G52/E52</f>
        <v>0</v>
      </c>
      <c r="K52" s="9">
        <f t="shared" ref="K52" si="72">H52/E52</f>
        <v>0</v>
      </c>
    </row>
    <row r="53" spans="1:11" ht="24.75" customHeight="1" x14ac:dyDescent="0.25">
      <c r="A53" s="59"/>
      <c r="B53" s="75"/>
      <c r="C53" s="14" t="s">
        <v>7</v>
      </c>
      <c r="D53" s="22">
        <f>D57</f>
        <v>0</v>
      </c>
      <c r="E53" s="22">
        <f t="shared" ref="E53:I53" si="73">E57</f>
        <v>0</v>
      </c>
      <c r="F53" s="22">
        <f t="shared" si="73"/>
        <v>0</v>
      </c>
      <c r="G53" s="22">
        <f t="shared" si="73"/>
        <v>0</v>
      </c>
      <c r="H53" s="22">
        <f t="shared" si="73"/>
        <v>0</v>
      </c>
      <c r="I53" s="22">
        <f t="shared" si="73"/>
        <v>0</v>
      </c>
      <c r="J53" s="9" t="e">
        <f t="shared" ref="J53" si="74">G53/E53</f>
        <v>#DIV/0!</v>
      </c>
      <c r="K53" s="9" t="e">
        <f t="shared" ref="K53" si="75">H53/E53</f>
        <v>#DIV/0!</v>
      </c>
    </row>
    <row r="54" spans="1:11" ht="20.25" customHeight="1" x14ac:dyDescent="0.25">
      <c r="A54" s="69" t="s">
        <v>27</v>
      </c>
      <c r="B54" s="70" t="s">
        <v>15</v>
      </c>
      <c r="C54" s="12" t="s">
        <v>3</v>
      </c>
      <c r="D54" s="21">
        <f>SUM(D55:D56)</f>
        <v>0</v>
      </c>
      <c r="E54" s="7">
        <f>SUM(E55:E57)</f>
        <v>47.199999999999996</v>
      </c>
      <c r="F54" s="7">
        <f t="shared" ref="F54:H54" si="76">SUM(F55:F57)</f>
        <v>0</v>
      </c>
      <c r="G54" s="7">
        <f t="shared" si="76"/>
        <v>0</v>
      </c>
      <c r="H54" s="7">
        <f t="shared" si="76"/>
        <v>0</v>
      </c>
      <c r="I54" s="7">
        <f t="shared" ref="I54" si="77">SUM(I55:I56)</f>
        <v>0</v>
      </c>
      <c r="J54" s="6">
        <f t="shared" ref="J54:J57" si="78">G54/E54</f>
        <v>0</v>
      </c>
      <c r="K54" s="6">
        <f t="shared" ref="K54:K57" si="79">H54/E54</f>
        <v>0</v>
      </c>
    </row>
    <row r="55" spans="1:11" x14ac:dyDescent="0.25">
      <c r="A55" s="69"/>
      <c r="B55" s="71"/>
      <c r="C55" s="12" t="s">
        <v>5</v>
      </c>
      <c r="D55" s="21"/>
      <c r="E55" s="7">
        <v>42.9</v>
      </c>
      <c r="F55" s="7"/>
      <c r="G55" s="7"/>
      <c r="H55" s="7"/>
      <c r="I55" s="7"/>
      <c r="J55" s="6"/>
      <c r="K55" s="6"/>
    </row>
    <row r="56" spans="1:11" x14ac:dyDescent="0.25">
      <c r="A56" s="69"/>
      <c r="B56" s="71"/>
      <c r="C56" s="12" t="s">
        <v>6</v>
      </c>
      <c r="D56" s="21"/>
      <c r="E56" s="7">
        <v>4.3</v>
      </c>
      <c r="F56" s="7"/>
      <c r="G56" s="7"/>
      <c r="H56" s="7"/>
      <c r="I56" s="7"/>
      <c r="J56" s="6">
        <f t="shared" si="78"/>
        <v>0</v>
      </c>
      <c r="K56" s="6">
        <f t="shared" si="79"/>
        <v>0</v>
      </c>
    </row>
    <row r="57" spans="1:11" x14ac:dyDescent="0.25">
      <c r="A57" s="69"/>
      <c r="B57" s="72"/>
      <c r="C57" s="12" t="s">
        <v>7</v>
      </c>
      <c r="D57" s="21">
        <v>0</v>
      </c>
      <c r="E57" s="7"/>
      <c r="F57" s="7">
        <v>0</v>
      </c>
      <c r="G57" s="7"/>
      <c r="H57" s="7"/>
      <c r="I57" s="7"/>
      <c r="J57" s="6" t="e">
        <f t="shared" si="78"/>
        <v>#DIV/0!</v>
      </c>
      <c r="K57" s="6" t="e">
        <f t="shared" si="79"/>
        <v>#DIV/0!</v>
      </c>
    </row>
    <row r="58" spans="1:11" ht="28.5" customHeight="1" x14ac:dyDescent="0.25">
      <c r="A58" s="81" t="s">
        <v>97</v>
      </c>
      <c r="B58" s="60" t="s">
        <v>15</v>
      </c>
      <c r="C58" s="25" t="s">
        <v>3</v>
      </c>
      <c r="D58" s="26">
        <f>D59+D60+D61</f>
        <v>2582.8000000000002</v>
      </c>
      <c r="E58" s="26">
        <f>E59+E60+E61</f>
        <v>2747.7000000000003</v>
      </c>
      <c r="F58" s="26">
        <f t="shared" ref="F58:I58" si="80">F59+F60+F61</f>
        <v>0</v>
      </c>
      <c r="G58" s="26">
        <f t="shared" si="80"/>
        <v>567.70000000000005</v>
      </c>
      <c r="H58" s="26">
        <f t="shared" si="80"/>
        <v>605.5</v>
      </c>
      <c r="I58" s="26">
        <f t="shared" si="80"/>
        <v>37.799999999999997</v>
      </c>
      <c r="J58" s="27">
        <f t="shared" ref="J58:J60" si="81">G58/E58</f>
        <v>0.20660916402809623</v>
      </c>
      <c r="K58" s="27">
        <f t="shared" ref="K58:K60" si="82">H58/E58</f>
        <v>0.22036612439494849</v>
      </c>
    </row>
    <row r="59" spans="1:11" ht="19.5" customHeight="1" x14ac:dyDescent="0.25">
      <c r="A59" s="82"/>
      <c r="B59" s="61"/>
      <c r="C59" s="25" t="s">
        <v>5</v>
      </c>
      <c r="D59" s="26">
        <f>D69</f>
        <v>0</v>
      </c>
      <c r="E59" s="26">
        <f t="shared" ref="E59:I59" si="83">E69</f>
        <v>150</v>
      </c>
      <c r="F59" s="26">
        <f t="shared" si="83"/>
        <v>0</v>
      </c>
      <c r="G59" s="26">
        <f t="shared" si="83"/>
        <v>0</v>
      </c>
      <c r="H59" s="26">
        <f t="shared" si="83"/>
        <v>0</v>
      </c>
      <c r="I59" s="26">
        <f t="shared" si="83"/>
        <v>0</v>
      </c>
      <c r="J59" s="27">
        <f t="shared" si="81"/>
        <v>0</v>
      </c>
      <c r="K59" s="27">
        <f t="shared" si="82"/>
        <v>0</v>
      </c>
    </row>
    <row r="60" spans="1:11" ht="25.5" customHeight="1" x14ac:dyDescent="0.25">
      <c r="A60" s="82"/>
      <c r="B60" s="61"/>
      <c r="C60" s="25" t="s">
        <v>6</v>
      </c>
      <c r="D60" s="26">
        <f>D62+D65+D70</f>
        <v>2582.8000000000002</v>
      </c>
      <c r="E60" s="26">
        <f t="shared" ref="E60:H60" si="84">E62+E65+E70</f>
        <v>2597.7000000000003</v>
      </c>
      <c r="F60" s="26">
        <f t="shared" si="84"/>
        <v>0</v>
      </c>
      <c r="G60" s="26">
        <f t="shared" si="84"/>
        <v>567.70000000000005</v>
      </c>
      <c r="H60" s="26">
        <f t="shared" si="84"/>
        <v>605.5</v>
      </c>
      <c r="I60" s="26">
        <f>I62+I65+I70</f>
        <v>37.799999999999997</v>
      </c>
      <c r="J60" s="27">
        <f t="shared" si="81"/>
        <v>0.21853947722985717</v>
      </c>
      <c r="K60" s="27">
        <f t="shared" si="82"/>
        <v>0.23309081110212879</v>
      </c>
    </row>
    <row r="61" spans="1:11" ht="24.75" customHeight="1" x14ac:dyDescent="0.25">
      <c r="A61" s="83"/>
      <c r="B61" s="62"/>
      <c r="C61" s="25" t="s">
        <v>7</v>
      </c>
      <c r="D61" s="26">
        <f>D71</f>
        <v>0</v>
      </c>
      <c r="E61" s="26">
        <f t="shared" ref="E61:I61" si="85">E71</f>
        <v>0</v>
      </c>
      <c r="F61" s="26">
        <f t="shared" si="85"/>
        <v>0</v>
      </c>
      <c r="G61" s="26">
        <f t="shared" si="85"/>
        <v>0</v>
      </c>
      <c r="H61" s="26">
        <f t="shared" si="85"/>
        <v>0</v>
      </c>
      <c r="I61" s="26">
        <f t="shared" si="85"/>
        <v>0</v>
      </c>
      <c r="J61" s="27"/>
      <c r="K61" s="27"/>
    </row>
    <row r="62" spans="1:11" ht="67.5" customHeight="1" x14ac:dyDescent="0.25">
      <c r="A62" s="14" t="s">
        <v>28</v>
      </c>
      <c r="B62" s="14" t="s">
        <v>15</v>
      </c>
      <c r="C62" s="14" t="s">
        <v>6</v>
      </c>
      <c r="D62" s="8">
        <f>D63+D64</f>
        <v>1978.1</v>
      </c>
      <c r="E62" s="8">
        <f t="shared" ref="E62:I62" si="86">E63+E64</f>
        <v>1978.1</v>
      </c>
      <c r="F62" s="8">
        <f t="shared" si="86"/>
        <v>0</v>
      </c>
      <c r="G62" s="8">
        <f t="shared" si="86"/>
        <v>567.70000000000005</v>
      </c>
      <c r="H62" s="8">
        <f t="shared" si="86"/>
        <v>605.5</v>
      </c>
      <c r="I62" s="8">
        <f t="shared" si="86"/>
        <v>37.799999999999997</v>
      </c>
      <c r="J62" s="20">
        <f t="shared" ref="J62" si="87">G62/E62</f>
        <v>0.28699256862645978</v>
      </c>
      <c r="K62" s="20">
        <f t="shared" ref="K62" si="88">H62/E62</f>
        <v>0.30610181487285781</v>
      </c>
    </row>
    <row r="63" spans="1:11" ht="45" x14ac:dyDescent="0.25">
      <c r="A63" s="2" t="s">
        <v>29</v>
      </c>
      <c r="B63" s="12" t="s">
        <v>15</v>
      </c>
      <c r="C63" s="12" t="s">
        <v>6</v>
      </c>
      <c r="D63" s="21">
        <v>200</v>
      </c>
      <c r="E63" s="21">
        <v>200</v>
      </c>
      <c r="F63" s="21"/>
      <c r="G63" s="21">
        <v>0</v>
      </c>
      <c r="H63" s="21">
        <v>0</v>
      </c>
      <c r="I63" s="21"/>
      <c r="J63" s="20">
        <f t="shared" ref="J63" si="89">G63/E63</f>
        <v>0</v>
      </c>
      <c r="K63" s="20">
        <f t="shared" ref="K63" si="90">H63/E63</f>
        <v>0</v>
      </c>
    </row>
    <row r="64" spans="1:11" ht="105" x14ac:dyDescent="0.25">
      <c r="A64" s="2" t="s">
        <v>30</v>
      </c>
      <c r="B64" s="12" t="s">
        <v>15</v>
      </c>
      <c r="C64" s="12" t="s">
        <v>6</v>
      </c>
      <c r="D64" s="21">
        <v>1778.1</v>
      </c>
      <c r="E64" s="21">
        <v>1778.1</v>
      </c>
      <c r="F64" s="21"/>
      <c r="G64" s="21">
        <v>567.70000000000005</v>
      </c>
      <c r="H64" s="21">
        <f>G64+I64</f>
        <v>605.5</v>
      </c>
      <c r="I64" s="21">
        <v>37.799999999999997</v>
      </c>
      <c r="J64" s="20">
        <f t="shared" ref="J64" si="91">G64/E64</f>
        <v>0.31927338169956698</v>
      </c>
      <c r="K64" s="20">
        <f t="shared" ref="K64" si="92">H64/E64</f>
        <v>0.34053202856982173</v>
      </c>
    </row>
    <row r="65" spans="1:11" ht="110.25" customHeight="1" x14ac:dyDescent="0.25">
      <c r="A65" s="3" t="s">
        <v>31</v>
      </c>
      <c r="B65" s="14" t="s">
        <v>15</v>
      </c>
      <c r="C65" s="14" t="s">
        <v>6</v>
      </c>
      <c r="D65" s="8">
        <f>D66+D67</f>
        <v>604.70000000000005</v>
      </c>
      <c r="E65" s="8">
        <f t="shared" ref="E65:I65" si="93">E66+E67</f>
        <v>604.70000000000005</v>
      </c>
      <c r="F65" s="8">
        <f t="shared" si="93"/>
        <v>0</v>
      </c>
      <c r="G65" s="8">
        <f t="shared" si="93"/>
        <v>0</v>
      </c>
      <c r="H65" s="8">
        <f t="shared" si="93"/>
        <v>0</v>
      </c>
      <c r="I65" s="8">
        <f t="shared" si="93"/>
        <v>0</v>
      </c>
      <c r="J65" s="16">
        <f t="shared" ref="J65" si="94">G65/E65</f>
        <v>0</v>
      </c>
      <c r="K65" s="16">
        <f t="shared" ref="K65" si="95">H65/E65</f>
        <v>0</v>
      </c>
    </row>
    <row r="66" spans="1:11" ht="4.5" hidden="1" customHeight="1" x14ac:dyDescent="0.25">
      <c r="A66" s="12" t="s">
        <v>32</v>
      </c>
      <c r="B66" s="12" t="s">
        <v>15</v>
      </c>
      <c r="C66" s="12" t="s">
        <v>6</v>
      </c>
      <c r="D66" s="21"/>
      <c r="E66" s="21"/>
      <c r="F66" s="21"/>
      <c r="G66" s="21"/>
      <c r="H66" s="21"/>
      <c r="I66" s="21"/>
      <c r="J66" s="20" t="e">
        <f t="shared" ref="J66" si="96">G66/E66</f>
        <v>#DIV/0!</v>
      </c>
      <c r="K66" s="20" t="e">
        <f t="shared" ref="K66" si="97">H66/E66</f>
        <v>#DIV/0!</v>
      </c>
    </row>
    <row r="67" spans="1:11" ht="76.5" customHeight="1" x14ac:dyDescent="0.25">
      <c r="A67" s="12" t="s">
        <v>33</v>
      </c>
      <c r="B67" s="12" t="s">
        <v>15</v>
      </c>
      <c r="C67" s="12" t="s">
        <v>6</v>
      </c>
      <c r="D67" s="21">
        <v>604.70000000000005</v>
      </c>
      <c r="E67" s="21">
        <v>604.70000000000005</v>
      </c>
      <c r="F67" s="21"/>
      <c r="G67" s="21">
        <v>0</v>
      </c>
      <c r="H67" s="21">
        <v>0</v>
      </c>
      <c r="I67" s="21">
        <f>+F67+H67-G67</f>
        <v>0</v>
      </c>
      <c r="J67" s="20">
        <f t="shared" ref="J67" si="98">G67/E67</f>
        <v>0</v>
      </c>
      <c r="K67" s="20">
        <f t="shared" ref="K67" si="99">H67/E67</f>
        <v>0</v>
      </c>
    </row>
    <row r="68" spans="1:11" ht="15" customHeight="1" x14ac:dyDescent="0.25">
      <c r="A68" s="65" t="s">
        <v>98</v>
      </c>
      <c r="B68" s="73" t="s">
        <v>15</v>
      </c>
      <c r="C68" s="14" t="s">
        <v>3</v>
      </c>
      <c r="D68" s="22">
        <f>D69+D70</f>
        <v>0</v>
      </c>
      <c r="E68" s="22">
        <f>E69+E70+E71</f>
        <v>164.9</v>
      </c>
      <c r="F68" s="22">
        <f t="shared" ref="F68:I68" si="100">F69+F70</f>
        <v>0</v>
      </c>
      <c r="G68" s="22">
        <f t="shared" ref="G68:H68" si="101">G69+G70+G71</f>
        <v>0</v>
      </c>
      <c r="H68" s="22">
        <f t="shared" si="101"/>
        <v>0</v>
      </c>
      <c r="I68" s="22">
        <f t="shared" si="100"/>
        <v>0</v>
      </c>
      <c r="J68" s="16">
        <f t="shared" ref="J68:J72" si="102">G68/E68</f>
        <v>0</v>
      </c>
      <c r="K68" s="16">
        <f t="shared" ref="K68:K72" si="103">H68/E68</f>
        <v>0</v>
      </c>
    </row>
    <row r="69" spans="1:11" x14ac:dyDescent="0.25">
      <c r="A69" s="90"/>
      <c r="B69" s="74"/>
      <c r="C69" s="14" t="s">
        <v>5</v>
      </c>
      <c r="D69" s="22">
        <f>D73</f>
        <v>0</v>
      </c>
      <c r="E69" s="22">
        <f t="shared" ref="E69:I69" si="104">E73</f>
        <v>150</v>
      </c>
      <c r="F69" s="22">
        <f t="shared" si="104"/>
        <v>0</v>
      </c>
      <c r="G69" s="22">
        <f t="shared" si="104"/>
        <v>0</v>
      </c>
      <c r="H69" s="22">
        <f t="shared" si="104"/>
        <v>0</v>
      </c>
      <c r="I69" s="22">
        <f t="shared" si="104"/>
        <v>0</v>
      </c>
      <c r="J69" s="16">
        <f t="shared" si="102"/>
        <v>0</v>
      </c>
      <c r="K69" s="16">
        <f t="shared" si="103"/>
        <v>0</v>
      </c>
    </row>
    <row r="70" spans="1:11" x14ac:dyDescent="0.25">
      <c r="A70" s="90"/>
      <c r="B70" s="74"/>
      <c r="C70" s="14" t="s">
        <v>6</v>
      </c>
      <c r="D70" s="22">
        <f>D74</f>
        <v>0</v>
      </c>
      <c r="E70" s="22">
        <f>E74</f>
        <v>14.9</v>
      </c>
      <c r="F70" s="22">
        <f>F74</f>
        <v>0</v>
      </c>
      <c r="G70" s="22">
        <f>G74</f>
        <v>0</v>
      </c>
      <c r="H70" s="22">
        <f>H74</f>
        <v>0</v>
      </c>
      <c r="I70" s="22">
        <f>I74</f>
        <v>0</v>
      </c>
      <c r="J70" s="16">
        <f t="shared" si="102"/>
        <v>0</v>
      </c>
      <c r="K70" s="16">
        <f t="shared" si="103"/>
        <v>0</v>
      </c>
    </row>
    <row r="71" spans="1:11" ht="33" customHeight="1" x14ac:dyDescent="0.25">
      <c r="A71" s="89"/>
      <c r="B71" s="72"/>
      <c r="C71" s="14" t="s">
        <v>7</v>
      </c>
      <c r="D71" s="22"/>
      <c r="E71" s="22">
        <f>E75</f>
        <v>0</v>
      </c>
      <c r="F71" s="22">
        <f t="shared" ref="F71:H71" si="105">F75</f>
        <v>0</v>
      </c>
      <c r="G71" s="22">
        <f t="shared" si="105"/>
        <v>0</v>
      </c>
      <c r="H71" s="22">
        <f t="shared" si="105"/>
        <v>0</v>
      </c>
      <c r="I71" s="22"/>
      <c r="J71" s="16"/>
      <c r="K71" s="16"/>
    </row>
    <row r="72" spans="1:11" ht="16.5" customHeight="1" x14ac:dyDescent="0.25">
      <c r="A72" s="87" t="s">
        <v>34</v>
      </c>
      <c r="B72" s="87" t="s">
        <v>15</v>
      </c>
      <c r="C72" s="2" t="s">
        <v>3</v>
      </c>
      <c r="D72" s="36">
        <f>D73+D74</f>
        <v>0</v>
      </c>
      <c r="E72" s="37">
        <f>E73+E74+E75</f>
        <v>164.9</v>
      </c>
      <c r="F72" s="37">
        <f t="shared" ref="F72:I72" si="106">F73+F74</f>
        <v>0</v>
      </c>
      <c r="G72" s="37">
        <f t="shared" ref="G72:H72" si="107">G73+G74+G75</f>
        <v>0</v>
      </c>
      <c r="H72" s="37">
        <f t="shared" si="107"/>
        <v>0</v>
      </c>
      <c r="I72" s="38">
        <f t="shared" si="106"/>
        <v>0</v>
      </c>
      <c r="J72" s="20">
        <f t="shared" si="102"/>
        <v>0</v>
      </c>
      <c r="K72" s="20">
        <f t="shared" si="103"/>
        <v>0</v>
      </c>
    </row>
    <row r="73" spans="1:11" x14ac:dyDescent="0.25">
      <c r="A73" s="88"/>
      <c r="B73" s="88"/>
      <c r="C73" s="2" t="s">
        <v>5</v>
      </c>
      <c r="D73" s="21"/>
      <c r="E73" s="21">
        <v>150</v>
      </c>
      <c r="F73" s="21"/>
      <c r="G73" s="21"/>
      <c r="H73" s="21"/>
      <c r="I73" s="21"/>
      <c r="J73" s="20">
        <f t="shared" ref="J73:J76" si="108">G73/E73</f>
        <v>0</v>
      </c>
      <c r="K73" s="20">
        <f t="shared" ref="K73:K76" si="109">H73/E73</f>
        <v>0</v>
      </c>
    </row>
    <row r="74" spans="1:11" x14ac:dyDescent="0.25">
      <c r="A74" s="88"/>
      <c r="B74" s="88"/>
      <c r="C74" s="2" t="s">
        <v>6</v>
      </c>
      <c r="D74" s="21"/>
      <c r="E74" s="21">
        <v>14.9</v>
      </c>
      <c r="F74" s="21"/>
      <c r="G74" s="21"/>
      <c r="H74" s="21"/>
      <c r="I74" s="21"/>
      <c r="J74" s="20">
        <f t="shared" si="108"/>
        <v>0</v>
      </c>
      <c r="K74" s="20">
        <f t="shared" si="109"/>
        <v>0</v>
      </c>
    </row>
    <row r="75" spans="1:11" x14ac:dyDescent="0.25">
      <c r="A75" s="89"/>
      <c r="B75" s="89"/>
      <c r="C75" s="2" t="s">
        <v>7</v>
      </c>
      <c r="D75" s="21"/>
      <c r="E75" s="21"/>
      <c r="F75" s="21"/>
      <c r="G75" s="21"/>
      <c r="H75" s="21"/>
      <c r="I75" s="21"/>
      <c r="J75" s="20"/>
      <c r="K75" s="20"/>
    </row>
    <row r="76" spans="1:11" x14ac:dyDescent="0.25">
      <c r="A76" s="81" t="s">
        <v>99</v>
      </c>
      <c r="B76" s="60" t="s">
        <v>15</v>
      </c>
      <c r="C76" s="25" t="s">
        <v>3</v>
      </c>
      <c r="D76" s="29">
        <f>D77+D78</f>
        <v>43795.3</v>
      </c>
      <c r="E76" s="29">
        <f t="shared" ref="E76:I76" si="110">E77+E78</f>
        <v>60593.4</v>
      </c>
      <c r="F76" s="29">
        <f t="shared" si="110"/>
        <v>400.5</v>
      </c>
      <c r="G76" s="29">
        <f t="shared" si="110"/>
        <v>2690.5</v>
      </c>
      <c r="H76" s="29">
        <f t="shared" si="110"/>
        <v>2719.6</v>
      </c>
      <c r="I76" s="29">
        <f t="shared" si="110"/>
        <v>629.6</v>
      </c>
      <c r="J76" s="18">
        <f t="shared" si="108"/>
        <v>4.4402525687616143E-2</v>
      </c>
      <c r="K76" s="18">
        <f t="shared" si="109"/>
        <v>4.4882776011908883E-2</v>
      </c>
    </row>
    <row r="77" spans="1:11" x14ac:dyDescent="0.25">
      <c r="A77" s="82"/>
      <c r="B77" s="61"/>
      <c r="C77" s="25" t="s">
        <v>5</v>
      </c>
      <c r="D77" s="28">
        <f>D88+D107+D113</f>
        <v>32604.300000000003</v>
      </c>
      <c r="E77" s="28">
        <f>E88+E107+E113+E119+E128+E134</f>
        <v>48204.3</v>
      </c>
      <c r="F77" s="28">
        <f t="shared" ref="F77:I77" si="111">F88+F107+F113+F119+F128+F134</f>
        <v>0</v>
      </c>
      <c r="G77" s="28">
        <f t="shared" si="111"/>
        <v>935.5</v>
      </c>
      <c r="H77" s="28">
        <f t="shared" si="111"/>
        <v>935.5</v>
      </c>
      <c r="I77" s="28">
        <f t="shared" si="111"/>
        <v>0</v>
      </c>
      <c r="J77" s="27">
        <f t="shared" ref="J77" si="112">G77/E77</f>
        <v>1.9406982364643818E-2</v>
      </c>
      <c r="K77" s="27">
        <f t="shared" ref="K77" si="113">H77/E77</f>
        <v>1.9406982364643818E-2</v>
      </c>
    </row>
    <row r="78" spans="1:11" ht="22.5" customHeight="1" x14ac:dyDescent="0.25">
      <c r="A78" s="83"/>
      <c r="B78" s="62"/>
      <c r="C78" s="25" t="s">
        <v>6</v>
      </c>
      <c r="D78" s="28">
        <f>D79+D83+D89+D104+D108+D114</f>
        <v>11190.999999999998</v>
      </c>
      <c r="E78" s="28">
        <f>E79+E83+E89+E104+E108+E114+E120+E129+E135</f>
        <v>12389.099999999999</v>
      </c>
      <c r="F78" s="28">
        <f t="shared" ref="F78:I78" si="114">F79+F83+F89+F104+F108+F114+F120+F129+F135</f>
        <v>400.5</v>
      </c>
      <c r="G78" s="28">
        <f t="shared" si="114"/>
        <v>1755</v>
      </c>
      <c r="H78" s="28">
        <f t="shared" si="114"/>
        <v>1784.1</v>
      </c>
      <c r="I78" s="28">
        <f t="shared" si="114"/>
        <v>629.6</v>
      </c>
      <c r="J78" s="27">
        <f t="shared" ref="J78" si="115">G78/E78</f>
        <v>0.14165677894278036</v>
      </c>
      <c r="K78" s="27">
        <f t="shared" ref="K78" si="116">H78/E78</f>
        <v>0.14400561784148971</v>
      </c>
    </row>
    <row r="79" spans="1:11" ht="54" customHeight="1" x14ac:dyDescent="0.25">
      <c r="A79" s="3" t="s">
        <v>35</v>
      </c>
      <c r="B79" s="14" t="s">
        <v>15</v>
      </c>
      <c r="C79" s="14" t="s">
        <v>6</v>
      </c>
      <c r="D79" s="22">
        <f>D80+D81+D82</f>
        <v>1194.2</v>
      </c>
      <c r="E79" s="22">
        <f t="shared" ref="E79:I79" si="117">E80+E81+E82</f>
        <v>1194.2</v>
      </c>
      <c r="F79" s="22">
        <f t="shared" si="117"/>
        <v>0</v>
      </c>
      <c r="G79" s="22">
        <f t="shared" si="117"/>
        <v>762.5</v>
      </c>
      <c r="H79" s="22">
        <f t="shared" si="117"/>
        <v>762.5</v>
      </c>
      <c r="I79" s="22">
        <f t="shared" si="117"/>
        <v>0</v>
      </c>
      <c r="J79" s="9">
        <f t="shared" ref="J79" si="118">G79/E79</f>
        <v>0.63850276335622169</v>
      </c>
      <c r="K79" s="9">
        <f t="shared" ref="K79" si="119">H79/E79</f>
        <v>0.63850276335622169</v>
      </c>
    </row>
    <row r="80" spans="1:11" ht="30.75" customHeight="1" x14ac:dyDescent="0.25">
      <c r="A80" s="2" t="s">
        <v>36</v>
      </c>
      <c r="B80" s="12" t="s">
        <v>15</v>
      </c>
      <c r="C80" s="12" t="s">
        <v>6</v>
      </c>
      <c r="D80" s="21">
        <v>762.5</v>
      </c>
      <c r="E80" s="7">
        <v>762.5</v>
      </c>
      <c r="F80" s="7"/>
      <c r="G80" s="7">
        <v>762.5</v>
      </c>
      <c r="H80" s="7">
        <v>762.5</v>
      </c>
      <c r="I80" s="7">
        <f>+H80+F80-G80</f>
        <v>0</v>
      </c>
      <c r="J80" s="6">
        <f t="shared" ref="J80" si="120">G80/E80</f>
        <v>1</v>
      </c>
      <c r="K80" s="6">
        <f t="shared" ref="K80" si="121">H80/E80</f>
        <v>1</v>
      </c>
    </row>
    <row r="81" spans="1:11" ht="32.25" customHeight="1" x14ac:dyDescent="0.25">
      <c r="A81" s="2" t="s">
        <v>37</v>
      </c>
      <c r="B81" s="12" t="s">
        <v>15</v>
      </c>
      <c r="C81" s="12" t="s">
        <v>6</v>
      </c>
      <c r="D81" s="7">
        <v>381.7</v>
      </c>
      <c r="E81" s="7">
        <v>381.7</v>
      </c>
      <c r="F81" s="7"/>
      <c r="G81" s="7"/>
      <c r="H81" s="7"/>
      <c r="I81" s="7">
        <f>+H81+F81-G81</f>
        <v>0</v>
      </c>
      <c r="J81" s="6">
        <f t="shared" ref="J81" si="122">G81/E81</f>
        <v>0</v>
      </c>
      <c r="K81" s="6">
        <f t="shared" ref="K81" si="123">H81/E81</f>
        <v>0</v>
      </c>
    </row>
    <row r="82" spans="1:11" ht="32.25" customHeight="1" x14ac:dyDescent="0.25">
      <c r="A82" s="2" t="s">
        <v>38</v>
      </c>
      <c r="B82" s="12" t="s">
        <v>15</v>
      </c>
      <c r="C82" s="12" t="s">
        <v>6</v>
      </c>
      <c r="D82" s="7">
        <v>50</v>
      </c>
      <c r="E82" s="7">
        <v>50</v>
      </c>
      <c r="F82" s="7"/>
      <c r="G82" s="7"/>
      <c r="H82" s="7"/>
      <c r="I82" s="7"/>
      <c r="J82" s="6">
        <f t="shared" ref="J82" si="124">G82/E82</f>
        <v>0</v>
      </c>
      <c r="K82" s="6">
        <f t="shared" ref="K82" si="125">H82/E82</f>
        <v>0</v>
      </c>
    </row>
    <row r="83" spans="1:11" ht="63" customHeight="1" x14ac:dyDescent="0.25">
      <c r="A83" s="3" t="s">
        <v>39</v>
      </c>
      <c r="B83" s="14" t="s">
        <v>15</v>
      </c>
      <c r="C83" s="14" t="s">
        <v>6</v>
      </c>
      <c r="D83" s="22">
        <f>D84+D85+D86</f>
        <v>2146.1999999999998</v>
      </c>
      <c r="E83" s="22">
        <f t="shared" ref="E83:H83" si="126">E84+E85+E86</f>
        <v>1846.2</v>
      </c>
      <c r="F83" s="22">
        <f t="shared" si="126"/>
        <v>0</v>
      </c>
      <c r="G83" s="22">
        <f t="shared" si="126"/>
        <v>250</v>
      </c>
      <c r="H83" s="22">
        <f t="shared" si="126"/>
        <v>479.1</v>
      </c>
      <c r="I83" s="22">
        <f>I84+I85+I86</f>
        <v>229.1</v>
      </c>
      <c r="J83" s="9">
        <f>G83/E83</f>
        <v>0.13541328133463329</v>
      </c>
      <c r="K83" s="9">
        <f>H83/E83</f>
        <v>0.25950601234969128</v>
      </c>
    </row>
    <row r="84" spans="1:11" ht="43.5" customHeight="1" x14ac:dyDescent="0.25">
      <c r="A84" s="2" t="s">
        <v>40</v>
      </c>
      <c r="B84" s="12" t="s">
        <v>15</v>
      </c>
      <c r="C84" s="12" t="s">
        <v>6</v>
      </c>
      <c r="D84" s="7">
        <v>1171.2</v>
      </c>
      <c r="E84" s="7">
        <v>871.2</v>
      </c>
      <c r="F84" s="7"/>
      <c r="G84" s="7">
        <v>100</v>
      </c>
      <c r="H84" s="7">
        <v>226.5</v>
      </c>
      <c r="I84" s="7">
        <f>H84-G84</f>
        <v>126.5</v>
      </c>
      <c r="J84" s="6">
        <f t="shared" ref="J84" si="127">G84/E84</f>
        <v>0.1147842056932966</v>
      </c>
      <c r="K84" s="6">
        <f t="shared" ref="K84" si="128">H84/E84</f>
        <v>0.25998622589531678</v>
      </c>
    </row>
    <row r="85" spans="1:11" ht="32.25" customHeight="1" x14ac:dyDescent="0.25">
      <c r="A85" s="2" t="s">
        <v>41</v>
      </c>
      <c r="B85" s="12" t="s">
        <v>15</v>
      </c>
      <c r="C85" s="12" t="s">
        <v>6</v>
      </c>
      <c r="D85" s="7">
        <v>637.5</v>
      </c>
      <c r="E85" s="7">
        <v>637.5</v>
      </c>
      <c r="F85" s="7"/>
      <c r="G85" s="7"/>
      <c r="H85" s="7">
        <v>102.6</v>
      </c>
      <c r="I85" s="7">
        <f>H85</f>
        <v>102.6</v>
      </c>
      <c r="J85" s="6">
        <f>G85/E85</f>
        <v>0</v>
      </c>
      <c r="K85" s="6">
        <f>H85/E85</f>
        <v>0.16094117647058823</v>
      </c>
    </row>
    <row r="86" spans="1:11" ht="38.25" customHeight="1" x14ac:dyDescent="0.25">
      <c r="A86" s="2" t="s">
        <v>42</v>
      </c>
      <c r="B86" s="12" t="s">
        <v>15</v>
      </c>
      <c r="C86" s="12" t="s">
        <v>6</v>
      </c>
      <c r="D86" s="21">
        <v>337.5</v>
      </c>
      <c r="E86" s="7">
        <v>337.5</v>
      </c>
      <c r="F86" s="7"/>
      <c r="G86" s="7">
        <v>150</v>
      </c>
      <c r="H86" s="7">
        <v>150</v>
      </c>
      <c r="I86" s="7"/>
      <c r="J86" s="6">
        <f t="shared" ref="J86" si="129">G86/E86</f>
        <v>0.44444444444444442</v>
      </c>
      <c r="K86" s="6">
        <f t="shared" ref="K86" si="130">H86/E86</f>
        <v>0.44444444444444442</v>
      </c>
    </row>
    <row r="87" spans="1:11" ht="30.75" customHeight="1" x14ac:dyDescent="0.25">
      <c r="A87" s="59" t="s">
        <v>43</v>
      </c>
      <c r="B87" s="59" t="s">
        <v>15</v>
      </c>
      <c r="C87" s="14" t="s">
        <v>3</v>
      </c>
      <c r="D87" s="22">
        <f>D88+D89</f>
        <v>16772.099999999999</v>
      </c>
      <c r="E87" s="22">
        <f>E88+E89</f>
        <v>16772.3</v>
      </c>
      <c r="F87" s="22">
        <f t="shared" ref="F87:I87" si="131">F88+F89</f>
        <v>400.5</v>
      </c>
      <c r="G87" s="22">
        <f t="shared" si="131"/>
        <v>1478</v>
      </c>
      <c r="H87" s="22">
        <f t="shared" si="131"/>
        <v>1478</v>
      </c>
      <c r="I87" s="22">
        <f t="shared" si="131"/>
        <v>400.5</v>
      </c>
      <c r="J87" s="9">
        <f t="shared" ref="J87:J88" si="132">G87/E87</f>
        <v>8.8121486021595127E-2</v>
      </c>
      <c r="K87" s="9">
        <f t="shared" ref="K87:K88" si="133">H87/E87</f>
        <v>8.8121486021595127E-2</v>
      </c>
    </row>
    <row r="88" spans="1:11" x14ac:dyDescent="0.25">
      <c r="A88" s="59"/>
      <c r="B88" s="59"/>
      <c r="C88" s="14" t="s">
        <v>5</v>
      </c>
      <c r="D88" s="22">
        <f>D92+D95+D102+D103+D98</f>
        <v>11288.4</v>
      </c>
      <c r="E88" s="22">
        <f>E92+E95+E102+E103+E98</f>
        <v>11288.4</v>
      </c>
      <c r="F88" s="22">
        <f t="shared" ref="F88:I88" si="134">F92+F95+F102+F103+F98</f>
        <v>0</v>
      </c>
      <c r="G88" s="22">
        <f t="shared" si="134"/>
        <v>935.5</v>
      </c>
      <c r="H88" s="22">
        <f t="shared" si="134"/>
        <v>935.5</v>
      </c>
      <c r="I88" s="22">
        <f t="shared" si="134"/>
        <v>0</v>
      </c>
      <c r="J88" s="9">
        <f t="shared" si="132"/>
        <v>8.2872683462669641E-2</v>
      </c>
      <c r="K88" s="9">
        <f t="shared" si="133"/>
        <v>8.2872683462669641E-2</v>
      </c>
    </row>
    <row r="89" spans="1:11" ht="29.25" customHeight="1" x14ac:dyDescent="0.25">
      <c r="A89" s="59"/>
      <c r="B89" s="59"/>
      <c r="C89" s="14" t="s">
        <v>6</v>
      </c>
      <c r="D89" s="22">
        <f>D90+D93+D96+D99+D100+D101+D102+D103</f>
        <v>5483.7000000000007</v>
      </c>
      <c r="E89" s="22">
        <f>E90+E93+E96+E99+E100+E101</f>
        <v>5483.9</v>
      </c>
      <c r="F89" s="22">
        <f t="shared" ref="F89:I89" si="135">F90+F93+F96+F99+F100+F101</f>
        <v>400.5</v>
      </c>
      <c r="G89" s="22">
        <f>G90+G93+G96+G99+G100+G101</f>
        <v>542.5</v>
      </c>
      <c r="H89" s="22">
        <f t="shared" si="135"/>
        <v>542.5</v>
      </c>
      <c r="I89" s="22">
        <f t="shared" si="135"/>
        <v>400.5</v>
      </c>
      <c r="J89" s="9">
        <f t="shared" ref="J89" si="136">G89/E89</f>
        <v>9.8925946862634256E-2</v>
      </c>
      <c r="K89" s="9">
        <f t="shared" ref="K89" si="137">H89/E89</f>
        <v>9.8925946862634256E-2</v>
      </c>
    </row>
    <row r="90" spans="1:11" s="19" customFormat="1" ht="61.5" customHeight="1" x14ac:dyDescent="0.25">
      <c r="A90" s="43" t="s">
        <v>44</v>
      </c>
      <c r="B90" s="43" t="s">
        <v>15</v>
      </c>
      <c r="C90" s="43" t="s">
        <v>6</v>
      </c>
      <c r="D90" s="21">
        <v>4367.3</v>
      </c>
      <c r="E90" s="21">
        <v>4367.3</v>
      </c>
      <c r="F90" s="21">
        <v>400.5</v>
      </c>
      <c r="G90" s="21">
        <v>450</v>
      </c>
      <c r="H90" s="21">
        <v>450</v>
      </c>
      <c r="I90" s="21">
        <v>400.5</v>
      </c>
      <c r="J90" s="20">
        <f t="shared" ref="J90" si="138">G90/E90</f>
        <v>0.10303849060059991</v>
      </c>
      <c r="K90" s="20">
        <f t="shared" ref="K90" si="139">H90/E90</f>
        <v>0.10303849060059991</v>
      </c>
    </row>
    <row r="91" spans="1:11" s="19" customFormat="1" ht="47.25" customHeight="1" x14ac:dyDescent="0.25">
      <c r="A91" s="78" t="s">
        <v>45</v>
      </c>
      <c r="B91" s="57" t="s">
        <v>15</v>
      </c>
      <c r="C91" s="43" t="s">
        <v>3</v>
      </c>
      <c r="D91" s="21">
        <f>SUM(D92:D93)</f>
        <v>8951.4</v>
      </c>
      <c r="E91" s="21">
        <f t="shared" ref="E91:H91" si="140">SUM(E92:E93)</f>
        <v>8951.5</v>
      </c>
      <c r="F91" s="21">
        <v>0</v>
      </c>
      <c r="G91" s="21">
        <f t="shared" si="140"/>
        <v>1028</v>
      </c>
      <c r="H91" s="21">
        <f t="shared" si="140"/>
        <v>1028</v>
      </c>
      <c r="I91" s="21">
        <v>0</v>
      </c>
      <c r="J91" s="20">
        <f t="shared" ref="J91:J93" si="141">G91/E91</f>
        <v>0.11484108808579567</v>
      </c>
      <c r="K91" s="20">
        <f t="shared" ref="K91:K93" si="142">H91/E91</f>
        <v>0.11484108808579567</v>
      </c>
    </row>
    <row r="92" spans="1:11" s="19" customFormat="1" ht="41.25" customHeight="1" x14ac:dyDescent="0.25">
      <c r="A92" s="79"/>
      <c r="B92" s="57"/>
      <c r="C92" s="43" t="s">
        <v>5</v>
      </c>
      <c r="D92" s="21">
        <v>8145.8</v>
      </c>
      <c r="E92" s="21">
        <v>8145.8</v>
      </c>
      <c r="F92" s="21"/>
      <c r="G92" s="21">
        <v>935.5</v>
      </c>
      <c r="H92" s="21">
        <v>935.5</v>
      </c>
      <c r="I92" s="21"/>
      <c r="J92" s="20">
        <f t="shared" si="141"/>
        <v>0.11484445972157431</v>
      </c>
      <c r="K92" s="20">
        <f t="shared" si="142"/>
        <v>0.11484445972157431</v>
      </c>
    </row>
    <row r="93" spans="1:11" s="19" customFormat="1" ht="50.25" customHeight="1" x14ac:dyDescent="0.25">
      <c r="A93" s="80"/>
      <c r="B93" s="57"/>
      <c r="C93" s="43" t="s">
        <v>6</v>
      </c>
      <c r="D93" s="21">
        <v>805.6</v>
      </c>
      <c r="E93" s="21">
        <v>805.7</v>
      </c>
      <c r="F93" s="21"/>
      <c r="G93" s="21">
        <f>1028-935.5</f>
        <v>92.5</v>
      </c>
      <c r="H93" s="21">
        <v>92.5</v>
      </c>
      <c r="I93" s="21">
        <v>0</v>
      </c>
      <c r="J93" s="20">
        <f t="shared" si="141"/>
        <v>0.11480700012411567</v>
      </c>
      <c r="K93" s="20">
        <f t="shared" si="142"/>
        <v>0.11480700012411567</v>
      </c>
    </row>
    <row r="94" spans="1:11" s="19" customFormat="1" ht="15.75" hidden="1" customHeight="1" x14ac:dyDescent="0.25">
      <c r="A94" s="57" t="s">
        <v>46</v>
      </c>
      <c r="B94" s="57" t="s">
        <v>15</v>
      </c>
      <c r="C94" s="43" t="s">
        <v>3</v>
      </c>
      <c r="D94" s="21">
        <f>SUM(D95:D96)</f>
        <v>0</v>
      </c>
      <c r="E94" s="21">
        <f t="shared" ref="E94:I94" si="143">SUM(E95:E96)</f>
        <v>0</v>
      </c>
      <c r="F94" s="21">
        <f t="shared" si="143"/>
        <v>0</v>
      </c>
      <c r="G94" s="21">
        <f t="shared" si="143"/>
        <v>0</v>
      </c>
      <c r="H94" s="21">
        <f t="shared" si="143"/>
        <v>0</v>
      </c>
      <c r="I94" s="21">
        <f t="shared" si="143"/>
        <v>0</v>
      </c>
      <c r="J94" s="20">
        <v>0</v>
      </c>
      <c r="K94" s="20">
        <v>0</v>
      </c>
    </row>
    <row r="95" spans="1:11" s="19" customFormat="1" hidden="1" x14ac:dyDescent="0.25">
      <c r="A95" s="57"/>
      <c r="B95" s="57"/>
      <c r="C95" s="43" t="s">
        <v>5</v>
      </c>
      <c r="D95" s="21"/>
      <c r="E95" s="43"/>
      <c r="F95" s="43"/>
      <c r="G95" s="43"/>
      <c r="H95" s="43"/>
      <c r="I95" s="43"/>
      <c r="J95" s="20">
        <v>0</v>
      </c>
      <c r="K95" s="20">
        <v>0</v>
      </c>
    </row>
    <row r="96" spans="1:11" s="19" customFormat="1" hidden="1" x14ac:dyDescent="0.25">
      <c r="A96" s="57"/>
      <c r="B96" s="57"/>
      <c r="C96" s="43" t="s">
        <v>6</v>
      </c>
      <c r="D96" s="21"/>
      <c r="E96" s="43"/>
      <c r="F96" s="43"/>
      <c r="G96" s="43"/>
      <c r="H96" s="43"/>
      <c r="I96" s="43"/>
      <c r="J96" s="20">
        <v>0</v>
      </c>
      <c r="K96" s="20">
        <v>0</v>
      </c>
    </row>
    <row r="97" spans="1:11" s="19" customFormat="1" ht="23.25" customHeight="1" x14ac:dyDescent="0.25">
      <c r="A97" s="57" t="s">
        <v>47</v>
      </c>
      <c r="B97" s="57" t="s">
        <v>15</v>
      </c>
      <c r="C97" s="43" t="s">
        <v>3</v>
      </c>
      <c r="D97" s="21">
        <f>SUM(D98:D99)</f>
        <v>3453.4</v>
      </c>
      <c r="E97" s="21">
        <f t="shared" ref="E97:H97" si="144">SUM(E98:E99)</f>
        <v>3453.5</v>
      </c>
      <c r="F97" s="21">
        <v>0</v>
      </c>
      <c r="G97" s="21">
        <f t="shared" si="144"/>
        <v>0</v>
      </c>
      <c r="H97" s="21">
        <f t="shared" si="144"/>
        <v>0</v>
      </c>
      <c r="I97" s="21">
        <v>0</v>
      </c>
      <c r="J97" s="20">
        <f t="shared" ref="J97:J99" si="145">G97/E97</f>
        <v>0</v>
      </c>
      <c r="K97" s="20">
        <f t="shared" ref="K97:K99" si="146">H97/E97</f>
        <v>0</v>
      </c>
    </row>
    <row r="98" spans="1:11" s="19" customFormat="1" x14ac:dyDescent="0.25">
      <c r="A98" s="57"/>
      <c r="B98" s="57"/>
      <c r="C98" s="43" t="s">
        <v>5</v>
      </c>
      <c r="D98" s="21">
        <v>3142.6</v>
      </c>
      <c r="E98" s="21">
        <v>3142.6</v>
      </c>
      <c r="F98" s="21"/>
      <c r="G98" s="21"/>
      <c r="H98" s="21"/>
      <c r="I98" s="21"/>
      <c r="J98" s="20">
        <f t="shared" si="145"/>
        <v>0</v>
      </c>
      <c r="K98" s="20">
        <f t="shared" si="146"/>
        <v>0</v>
      </c>
    </row>
    <row r="99" spans="1:11" s="19" customFormat="1" ht="27" customHeight="1" x14ac:dyDescent="0.25">
      <c r="A99" s="57"/>
      <c r="B99" s="57"/>
      <c r="C99" s="43" t="s">
        <v>6</v>
      </c>
      <c r="D99" s="21">
        <v>310.8</v>
      </c>
      <c r="E99" s="21">
        <v>310.89999999999998</v>
      </c>
      <c r="F99" s="21"/>
      <c r="G99" s="21"/>
      <c r="H99" s="21"/>
      <c r="I99" s="21"/>
      <c r="J99" s="20">
        <f t="shared" si="145"/>
        <v>0</v>
      </c>
      <c r="K99" s="20">
        <f t="shared" si="146"/>
        <v>0</v>
      </c>
    </row>
    <row r="100" spans="1:11" ht="62.25" hidden="1" customHeight="1" x14ac:dyDescent="0.25">
      <c r="A100" s="2" t="s">
        <v>48</v>
      </c>
      <c r="B100" s="12" t="s">
        <v>15</v>
      </c>
      <c r="C100" s="12" t="s">
        <v>6</v>
      </c>
      <c r="D100" s="7"/>
      <c r="E100" s="7"/>
      <c r="F100" s="7"/>
      <c r="G100" s="7"/>
      <c r="H100" s="24"/>
      <c r="I100" s="7"/>
      <c r="J100" s="6" t="e">
        <f>G100/E100</f>
        <v>#DIV/0!</v>
      </c>
      <c r="K100" s="6" t="e">
        <f t="shared" ref="K100" si="147">H100/E100</f>
        <v>#DIV/0!</v>
      </c>
    </row>
    <row r="101" spans="1:11" ht="75.75" hidden="1" customHeight="1" x14ac:dyDescent="0.25">
      <c r="A101" s="2" t="s">
        <v>49</v>
      </c>
      <c r="B101" s="12" t="s">
        <v>15</v>
      </c>
      <c r="C101" s="12" t="s">
        <v>6</v>
      </c>
      <c r="D101" s="7"/>
      <c r="E101" s="7"/>
      <c r="F101" s="7"/>
      <c r="G101" s="7"/>
      <c r="H101" s="7"/>
      <c r="I101" s="7"/>
      <c r="J101" s="6" t="e">
        <f t="shared" ref="J101" si="148">G101/E101</f>
        <v>#DIV/0!</v>
      </c>
      <c r="K101" s="6" t="e">
        <f t="shared" ref="K101" si="149">H101/E101</f>
        <v>#DIV/0!</v>
      </c>
    </row>
    <row r="102" spans="1:11" ht="54.75" hidden="1" customHeight="1" x14ac:dyDescent="0.25">
      <c r="A102" s="39" t="s">
        <v>50</v>
      </c>
      <c r="B102" s="12" t="s">
        <v>15</v>
      </c>
      <c r="C102" s="12" t="s">
        <v>5</v>
      </c>
      <c r="D102" s="7"/>
      <c r="E102" s="7"/>
      <c r="F102" s="7"/>
      <c r="G102" s="7"/>
      <c r="H102" s="7"/>
      <c r="I102" s="7"/>
      <c r="J102" s="6" t="e">
        <f t="shared" ref="J102" si="150">G102/E102</f>
        <v>#DIV/0!</v>
      </c>
      <c r="K102" s="6" t="e">
        <f t="shared" ref="K102" si="151">H102/E102</f>
        <v>#DIV/0!</v>
      </c>
    </row>
    <row r="103" spans="1:11" ht="70.5" hidden="1" customHeight="1" x14ac:dyDescent="0.25">
      <c r="A103" s="39" t="s">
        <v>51</v>
      </c>
      <c r="B103" s="12" t="s">
        <v>13</v>
      </c>
      <c r="C103" s="12" t="s">
        <v>5</v>
      </c>
      <c r="D103" s="7"/>
      <c r="E103" s="7"/>
      <c r="F103" s="7"/>
      <c r="G103" s="7"/>
      <c r="H103" s="7"/>
      <c r="I103" s="7"/>
      <c r="J103" s="6" t="e">
        <f t="shared" ref="J103" si="152">G103/E103</f>
        <v>#DIV/0!</v>
      </c>
      <c r="K103" s="6" t="e">
        <f t="shared" ref="K103" si="153">H103/E103</f>
        <v>#DIV/0!</v>
      </c>
    </row>
    <row r="104" spans="1:11" ht="56.25" hidden="1" customHeight="1" x14ac:dyDescent="0.25">
      <c r="A104" s="14" t="s">
        <v>52</v>
      </c>
      <c r="B104" s="14" t="s">
        <v>15</v>
      </c>
      <c r="C104" s="14" t="s">
        <v>6</v>
      </c>
      <c r="D104" s="23">
        <f>D105</f>
        <v>0</v>
      </c>
      <c r="E104" s="23">
        <f t="shared" ref="E104:H104" si="154">E105</f>
        <v>0</v>
      </c>
      <c r="F104" s="23">
        <f t="shared" si="154"/>
        <v>0</v>
      </c>
      <c r="G104" s="23">
        <f t="shared" si="154"/>
        <v>0</v>
      </c>
      <c r="H104" s="23">
        <f t="shared" si="154"/>
        <v>0</v>
      </c>
      <c r="I104" s="23">
        <v>0</v>
      </c>
      <c r="J104" s="6">
        <v>0</v>
      </c>
      <c r="K104" s="6">
        <v>0</v>
      </c>
    </row>
    <row r="105" spans="1:11" ht="64.5" hidden="1" customHeight="1" x14ac:dyDescent="0.25">
      <c r="A105" s="2" t="s">
        <v>53</v>
      </c>
      <c r="B105" s="12" t="s">
        <v>15</v>
      </c>
      <c r="C105" s="12" t="s">
        <v>6</v>
      </c>
      <c r="D105" s="7"/>
      <c r="E105" s="7"/>
      <c r="F105" s="7"/>
      <c r="G105" s="7"/>
      <c r="H105" s="7"/>
      <c r="I105" s="7"/>
      <c r="J105" s="6">
        <v>0</v>
      </c>
      <c r="K105" s="6">
        <v>0</v>
      </c>
    </row>
    <row r="106" spans="1:11" hidden="1" x14ac:dyDescent="0.25">
      <c r="A106" s="59" t="s">
        <v>54</v>
      </c>
      <c r="B106" s="59" t="s">
        <v>15</v>
      </c>
      <c r="C106" s="14" t="s">
        <v>3</v>
      </c>
      <c r="D106" s="15">
        <f>D107+D108</f>
        <v>0</v>
      </c>
      <c r="E106" s="15">
        <f>E107+E108</f>
        <v>0</v>
      </c>
      <c r="F106" s="15">
        <f>F107+F108</f>
        <v>0</v>
      </c>
      <c r="G106" s="15">
        <f t="shared" ref="G106:I106" si="155">G107+G108</f>
        <v>0</v>
      </c>
      <c r="H106" s="15">
        <f t="shared" si="155"/>
        <v>0</v>
      </c>
      <c r="I106" s="15">
        <f t="shared" si="155"/>
        <v>0</v>
      </c>
      <c r="J106" s="6" t="e">
        <f t="shared" ref="J106:J108" si="156">G106/E106</f>
        <v>#DIV/0!</v>
      </c>
      <c r="K106" s="6" t="e">
        <f t="shared" ref="K106:K108" si="157">H106/E106</f>
        <v>#DIV/0!</v>
      </c>
    </row>
    <row r="107" spans="1:11" ht="17.25" hidden="1" customHeight="1" x14ac:dyDescent="0.25">
      <c r="A107" s="59"/>
      <c r="B107" s="59"/>
      <c r="C107" s="14" t="s">
        <v>5</v>
      </c>
      <c r="D107" s="40"/>
      <c r="E107" s="15">
        <f>E110</f>
        <v>0</v>
      </c>
      <c r="F107" s="15">
        <f t="shared" ref="F107:I107" si="158">F110</f>
        <v>0</v>
      </c>
      <c r="G107" s="15">
        <f t="shared" si="158"/>
        <v>0</v>
      </c>
      <c r="H107" s="15">
        <f t="shared" si="158"/>
        <v>0</v>
      </c>
      <c r="I107" s="15">
        <f t="shared" si="158"/>
        <v>0</v>
      </c>
      <c r="J107" s="6" t="e">
        <f t="shared" si="156"/>
        <v>#DIV/0!</v>
      </c>
      <c r="K107" s="6" t="e">
        <f t="shared" si="157"/>
        <v>#DIV/0!</v>
      </c>
    </row>
    <row r="108" spans="1:11" ht="38.25" hidden="1" customHeight="1" x14ac:dyDescent="0.25">
      <c r="A108" s="59"/>
      <c r="B108" s="59"/>
      <c r="C108" s="14" t="s">
        <v>6</v>
      </c>
      <c r="D108" s="15">
        <f>D111</f>
        <v>0</v>
      </c>
      <c r="E108" s="15">
        <f t="shared" ref="E108:H108" si="159">E111</f>
        <v>0</v>
      </c>
      <c r="F108" s="15">
        <v>0</v>
      </c>
      <c r="G108" s="15">
        <f t="shared" si="159"/>
        <v>0</v>
      </c>
      <c r="H108" s="15">
        <f t="shared" si="159"/>
        <v>0</v>
      </c>
      <c r="I108" s="15">
        <v>0</v>
      </c>
      <c r="J108" s="6" t="e">
        <f t="shared" si="156"/>
        <v>#DIV/0!</v>
      </c>
      <c r="K108" s="6" t="e">
        <f t="shared" si="157"/>
        <v>#DIV/0!</v>
      </c>
    </row>
    <row r="109" spans="1:11" hidden="1" x14ac:dyDescent="0.25">
      <c r="A109" s="69" t="s">
        <v>55</v>
      </c>
      <c r="B109" s="57" t="s">
        <v>15</v>
      </c>
      <c r="C109" s="12" t="s">
        <v>3</v>
      </c>
      <c r="D109" s="7">
        <f t="shared" ref="D109:I109" si="160">SUM(D110:D111)</f>
        <v>0</v>
      </c>
      <c r="E109" s="7">
        <f t="shared" si="160"/>
        <v>0</v>
      </c>
      <c r="F109" s="7">
        <f t="shared" si="160"/>
        <v>0</v>
      </c>
      <c r="G109" s="7">
        <f t="shared" si="160"/>
        <v>0</v>
      </c>
      <c r="H109" s="7">
        <f t="shared" si="160"/>
        <v>0</v>
      </c>
      <c r="I109" s="7">
        <f t="shared" si="160"/>
        <v>0</v>
      </c>
      <c r="J109" s="6" t="e">
        <f>G109/E109</f>
        <v>#DIV/0!</v>
      </c>
      <c r="K109" s="6" t="e">
        <f t="shared" ref="K109:K111" si="161">H109/E109</f>
        <v>#DIV/0!</v>
      </c>
    </row>
    <row r="110" spans="1:11" ht="30.75" hidden="1" customHeight="1" x14ac:dyDescent="0.25">
      <c r="A110" s="69"/>
      <c r="B110" s="57"/>
      <c r="C110" s="12" t="s">
        <v>5</v>
      </c>
      <c r="D110" s="7"/>
      <c r="E110" s="7"/>
      <c r="F110" s="7"/>
      <c r="G110" s="7"/>
      <c r="H110" s="7"/>
      <c r="I110" s="7"/>
      <c r="J110" s="6" t="e">
        <f t="shared" ref="J110:J111" si="162">G110/E110</f>
        <v>#DIV/0!</v>
      </c>
      <c r="K110" s="6" t="e">
        <f t="shared" si="161"/>
        <v>#DIV/0!</v>
      </c>
    </row>
    <row r="111" spans="1:11" hidden="1" x14ac:dyDescent="0.25">
      <c r="A111" s="69"/>
      <c r="B111" s="57"/>
      <c r="C111" s="12" t="s">
        <v>6</v>
      </c>
      <c r="D111" s="7"/>
      <c r="E111" s="7"/>
      <c r="F111" s="7"/>
      <c r="G111" s="7"/>
      <c r="H111" s="7"/>
      <c r="I111" s="7"/>
      <c r="J111" s="6" t="e">
        <f t="shared" si="162"/>
        <v>#DIV/0!</v>
      </c>
      <c r="K111" s="6" t="e">
        <f t="shared" si="161"/>
        <v>#DIV/0!</v>
      </c>
    </row>
    <row r="112" spans="1:11" x14ac:dyDescent="0.25">
      <c r="A112" s="58" t="s">
        <v>56</v>
      </c>
      <c r="B112" s="59" t="s">
        <v>15</v>
      </c>
      <c r="C112" s="14" t="s">
        <v>3</v>
      </c>
      <c r="D112" s="22">
        <f>D113+D114</f>
        <v>23682.799999999999</v>
      </c>
      <c r="E112" s="8">
        <f t="shared" ref="E112:I112" si="163">E113+E114</f>
        <v>0</v>
      </c>
      <c r="F112" s="8">
        <f t="shared" si="163"/>
        <v>0</v>
      </c>
      <c r="G112" s="8">
        <f t="shared" si="163"/>
        <v>0</v>
      </c>
      <c r="H112" s="8">
        <f t="shared" si="163"/>
        <v>0</v>
      </c>
      <c r="I112" s="22">
        <f t="shared" si="163"/>
        <v>0</v>
      </c>
      <c r="J112" s="20" t="e">
        <f t="shared" ref="J112" si="164">G112/E112</f>
        <v>#DIV/0!</v>
      </c>
      <c r="K112" s="20" t="e">
        <f t="shared" ref="K112" si="165">H112/E112</f>
        <v>#DIV/0!</v>
      </c>
    </row>
    <row r="113" spans="1:11" ht="26.25" customHeight="1" x14ac:dyDescent="0.25">
      <c r="A113" s="58"/>
      <c r="B113" s="59"/>
      <c r="C113" s="14" t="s">
        <v>5</v>
      </c>
      <c r="D113" s="22">
        <f t="shared" ref="D113:I114" si="166">D116</f>
        <v>21315.9</v>
      </c>
      <c r="E113" s="8">
        <f t="shared" si="166"/>
        <v>0</v>
      </c>
      <c r="F113" s="8">
        <f t="shared" si="166"/>
        <v>0</v>
      </c>
      <c r="G113" s="8">
        <f t="shared" si="166"/>
        <v>0</v>
      </c>
      <c r="H113" s="8">
        <f t="shared" si="166"/>
        <v>0</v>
      </c>
      <c r="I113" s="22">
        <f t="shared" si="166"/>
        <v>0</v>
      </c>
      <c r="J113" s="20" t="e">
        <f t="shared" ref="J113" si="167">G113/E113</f>
        <v>#DIV/0!</v>
      </c>
      <c r="K113" s="20" t="e">
        <f t="shared" ref="K113" si="168">H113/E113</f>
        <v>#DIV/0!</v>
      </c>
    </row>
    <row r="114" spans="1:11" x14ac:dyDescent="0.25">
      <c r="A114" s="58"/>
      <c r="B114" s="59"/>
      <c r="C114" s="14" t="s">
        <v>6</v>
      </c>
      <c r="D114" s="22">
        <f t="shared" si="166"/>
        <v>2366.8999999999978</v>
      </c>
      <c r="E114" s="8">
        <f t="shared" si="166"/>
        <v>0</v>
      </c>
      <c r="F114" s="8">
        <f t="shared" si="166"/>
        <v>0</v>
      </c>
      <c r="G114" s="8">
        <f t="shared" si="166"/>
        <v>0</v>
      </c>
      <c r="H114" s="8">
        <f t="shared" si="166"/>
        <v>0</v>
      </c>
      <c r="I114" s="22">
        <f t="shared" si="166"/>
        <v>0</v>
      </c>
      <c r="J114" s="20" t="e">
        <f t="shared" ref="J114" si="169">G114/E114</f>
        <v>#DIV/0!</v>
      </c>
      <c r="K114" s="20" t="e">
        <f t="shared" ref="K114" si="170">H114/E114</f>
        <v>#DIV/0!</v>
      </c>
    </row>
    <row r="115" spans="1:11" x14ac:dyDescent="0.25">
      <c r="A115" s="57" t="s">
        <v>106</v>
      </c>
      <c r="B115" s="57" t="s">
        <v>15</v>
      </c>
      <c r="C115" s="12" t="s">
        <v>3</v>
      </c>
      <c r="D115" s="21">
        <f t="shared" ref="D115:I115" si="171">D116+D117</f>
        <v>23682.799999999999</v>
      </c>
      <c r="E115" s="21">
        <f t="shared" si="171"/>
        <v>0</v>
      </c>
      <c r="F115" s="21">
        <f t="shared" si="171"/>
        <v>0</v>
      </c>
      <c r="G115" s="21">
        <f t="shared" si="171"/>
        <v>0</v>
      </c>
      <c r="H115" s="21">
        <f t="shared" si="171"/>
        <v>0</v>
      </c>
      <c r="I115" s="21">
        <f t="shared" si="171"/>
        <v>0</v>
      </c>
      <c r="J115" s="20" t="e">
        <f t="shared" ref="J115:J120" si="172">G115/E115</f>
        <v>#DIV/0!</v>
      </c>
      <c r="K115" s="20" t="e">
        <f t="shared" ref="K115:K120" si="173">H115/E115</f>
        <v>#DIV/0!</v>
      </c>
    </row>
    <row r="116" spans="1:11" ht="31.5" customHeight="1" x14ac:dyDescent="0.25">
      <c r="A116" s="57"/>
      <c r="B116" s="57"/>
      <c r="C116" s="12" t="s">
        <v>5</v>
      </c>
      <c r="D116" s="21">
        <v>21315.9</v>
      </c>
      <c r="E116" s="21"/>
      <c r="F116" s="21"/>
      <c r="G116" s="21"/>
      <c r="H116" s="21"/>
      <c r="I116" s="21"/>
      <c r="J116" s="20" t="e">
        <f t="shared" si="172"/>
        <v>#DIV/0!</v>
      </c>
      <c r="K116" s="20" t="e">
        <f t="shared" si="173"/>
        <v>#DIV/0!</v>
      </c>
    </row>
    <row r="117" spans="1:11" ht="23.25" customHeight="1" x14ac:dyDescent="0.25">
      <c r="A117" s="57"/>
      <c r="B117" s="57"/>
      <c r="C117" s="12" t="s">
        <v>6</v>
      </c>
      <c r="D117" s="21">
        <f>23682.8-21315.9</f>
        <v>2366.8999999999978</v>
      </c>
      <c r="E117" s="21"/>
      <c r="F117" s="21"/>
      <c r="G117" s="21"/>
      <c r="H117" s="21"/>
      <c r="I117" s="21"/>
      <c r="J117" s="20" t="e">
        <f t="shared" si="172"/>
        <v>#DIV/0!</v>
      </c>
      <c r="K117" s="20" t="e">
        <f t="shared" si="173"/>
        <v>#DIV/0!</v>
      </c>
    </row>
    <row r="118" spans="1:11" x14ac:dyDescent="0.25">
      <c r="A118" s="58" t="s">
        <v>100</v>
      </c>
      <c r="B118" s="59" t="s">
        <v>15</v>
      </c>
      <c r="C118" s="44" t="s">
        <v>3</v>
      </c>
      <c r="D118" s="22">
        <f>D119+D120</f>
        <v>0</v>
      </c>
      <c r="E118" s="8">
        <f>E119+E120</f>
        <v>34880.700000000004</v>
      </c>
      <c r="F118" s="8">
        <f t="shared" ref="F118:I118" si="174">F119+F120</f>
        <v>0</v>
      </c>
      <c r="G118" s="8">
        <f t="shared" si="174"/>
        <v>0</v>
      </c>
      <c r="H118" s="8">
        <f t="shared" si="174"/>
        <v>0</v>
      </c>
      <c r="I118" s="22">
        <f t="shared" si="174"/>
        <v>0</v>
      </c>
      <c r="J118" s="20">
        <f t="shared" si="172"/>
        <v>0</v>
      </c>
      <c r="K118" s="20">
        <f t="shared" si="173"/>
        <v>0</v>
      </c>
    </row>
    <row r="119" spans="1:11" ht="26.25" customHeight="1" x14ac:dyDescent="0.25">
      <c r="A119" s="58"/>
      <c r="B119" s="59"/>
      <c r="C119" s="44" t="s">
        <v>5</v>
      </c>
      <c r="D119" s="22">
        <f t="shared" ref="D119:I119" si="175">D122</f>
        <v>0</v>
      </c>
      <c r="E119" s="8">
        <f>E122+E125</f>
        <v>31315.9</v>
      </c>
      <c r="F119" s="8">
        <f t="shared" si="175"/>
        <v>0</v>
      </c>
      <c r="G119" s="8">
        <f t="shared" si="175"/>
        <v>0</v>
      </c>
      <c r="H119" s="8">
        <f t="shared" si="175"/>
        <v>0</v>
      </c>
      <c r="I119" s="22">
        <f t="shared" si="175"/>
        <v>0</v>
      </c>
      <c r="J119" s="20">
        <f t="shared" si="172"/>
        <v>0</v>
      </c>
      <c r="K119" s="20">
        <f t="shared" si="173"/>
        <v>0</v>
      </c>
    </row>
    <row r="120" spans="1:11" ht="24.75" customHeight="1" x14ac:dyDescent="0.25">
      <c r="A120" s="58"/>
      <c r="B120" s="59"/>
      <c r="C120" s="44" t="s">
        <v>6</v>
      </c>
      <c r="D120" s="22">
        <f t="shared" ref="D120:I120" si="176">D123</f>
        <v>0</v>
      </c>
      <c r="E120" s="8">
        <f>E123+E126</f>
        <v>3564.8</v>
      </c>
      <c r="F120" s="8">
        <f t="shared" si="176"/>
        <v>0</v>
      </c>
      <c r="G120" s="8">
        <f t="shared" si="176"/>
        <v>0</v>
      </c>
      <c r="H120" s="8">
        <f t="shared" si="176"/>
        <v>0</v>
      </c>
      <c r="I120" s="22">
        <f t="shared" si="176"/>
        <v>0</v>
      </c>
      <c r="J120" s="20">
        <f t="shared" si="172"/>
        <v>0</v>
      </c>
      <c r="K120" s="20">
        <f t="shared" si="173"/>
        <v>0</v>
      </c>
    </row>
    <row r="121" spans="1:11" x14ac:dyDescent="0.25">
      <c r="A121" s="57" t="s">
        <v>105</v>
      </c>
      <c r="B121" s="57" t="s">
        <v>15</v>
      </c>
      <c r="C121" s="46" t="s">
        <v>3</v>
      </c>
      <c r="D121" s="21">
        <f t="shared" ref="D121" si="177">D122+D123</f>
        <v>0</v>
      </c>
      <c r="E121" s="21">
        <f t="shared" ref="E121" si="178">E122+E123</f>
        <v>24880.7</v>
      </c>
      <c r="F121" s="21">
        <f t="shared" ref="F121" si="179">F122+F123</f>
        <v>0</v>
      </c>
      <c r="G121" s="21">
        <f t="shared" ref="G121" si="180">G122+G123</f>
        <v>0</v>
      </c>
      <c r="H121" s="21">
        <f t="shared" ref="H121" si="181">H122+H123</f>
        <v>0</v>
      </c>
      <c r="I121" s="21">
        <f t="shared" ref="I121" si="182">I122+I123</f>
        <v>0</v>
      </c>
      <c r="J121" s="20">
        <f t="shared" ref="J121:J123" si="183">G121/E121</f>
        <v>0</v>
      </c>
      <c r="K121" s="20">
        <f t="shared" ref="K121:K123" si="184">H121/E121</f>
        <v>0</v>
      </c>
    </row>
    <row r="122" spans="1:11" ht="31.5" customHeight="1" x14ac:dyDescent="0.25">
      <c r="A122" s="57"/>
      <c r="B122" s="57"/>
      <c r="C122" s="46" t="s">
        <v>5</v>
      </c>
      <c r="D122" s="21"/>
      <c r="E122" s="21">
        <v>21315.9</v>
      </c>
      <c r="F122" s="21"/>
      <c r="G122" s="21"/>
      <c r="H122" s="21"/>
      <c r="I122" s="21"/>
      <c r="J122" s="20">
        <f t="shared" si="183"/>
        <v>0</v>
      </c>
      <c r="K122" s="20">
        <f t="shared" si="184"/>
        <v>0</v>
      </c>
    </row>
    <row r="123" spans="1:11" ht="23.25" customHeight="1" x14ac:dyDescent="0.25">
      <c r="A123" s="57"/>
      <c r="B123" s="57"/>
      <c r="C123" s="46" t="s">
        <v>6</v>
      </c>
      <c r="D123" s="21"/>
      <c r="E123" s="21">
        <v>3564.8</v>
      </c>
      <c r="F123" s="21"/>
      <c r="G123" s="21"/>
      <c r="H123" s="21"/>
      <c r="I123" s="21"/>
      <c r="J123" s="20">
        <f t="shared" si="183"/>
        <v>0</v>
      </c>
      <c r="K123" s="20">
        <f t="shared" si="184"/>
        <v>0</v>
      </c>
    </row>
    <row r="124" spans="1:11" x14ac:dyDescent="0.25">
      <c r="A124" s="57" t="s">
        <v>104</v>
      </c>
      <c r="B124" s="57" t="s">
        <v>15</v>
      </c>
      <c r="C124" s="46" t="s">
        <v>3</v>
      </c>
      <c r="D124" s="21">
        <f t="shared" ref="D124" si="185">D125+D126</f>
        <v>0</v>
      </c>
      <c r="E124" s="21">
        <f t="shared" ref="E124" si="186">E125+E126</f>
        <v>10000</v>
      </c>
      <c r="F124" s="21">
        <f t="shared" ref="F124" si="187">F125+F126</f>
        <v>0</v>
      </c>
      <c r="G124" s="21">
        <f t="shared" ref="G124" si="188">G125+G126</f>
        <v>0</v>
      </c>
      <c r="H124" s="21">
        <f t="shared" ref="H124" si="189">H125+H126</f>
        <v>0</v>
      </c>
      <c r="I124" s="21">
        <f t="shared" ref="I124" si="190">I125+I126</f>
        <v>0</v>
      </c>
      <c r="J124" s="20">
        <f t="shared" ref="J124:J132" si="191">G124/E124</f>
        <v>0</v>
      </c>
      <c r="K124" s="20">
        <f t="shared" ref="K124:K132" si="192">H124/E124</f>
        <v>0</v>
      </c>
    </row>
    <row r="125" spans="1:11" ht="31.5" customHeight="1" x14ac:dyDescent="0.25">
      <c r="A125" s="57"/>
      <c r="B125" s="57"/>
      <c r="C125" s="46" t="s">
        <v>5</v>
      </c>
      <c r="D125" s="21"/>
      <c r="E125" s="21">
        <v>10000</v>
      </c>
      <c r="F125" s="21"/>
      <c r="G125" s="21"/>
      <c r="H125" s="21"/>
      <c r="I125" s="21"/>
      <c r="J125" s="20">
        <f t="shared" si="191"/>
        <v>0</v>
      </c>
      <c r="K125" s="20">
        <f t="shared" si="192"/>
        <v>0</v>
      </c>
    </row>
    <row r="126" spans="1:11" ht="23.25" customHeight="1" x14ac:dyDescent="0.25">
      <c r="A126" s="57"/>
      <c r="B126" s="57"/>
      <c r="C126" s="46" t="s">
        <v>6</v>
      </c>
      <c r="D126" s="21"/>
      <c r="E126" s="21"/>
      <c r="F126" s="21"/>
      <c r="G126" s="21"/>
      <c r="H126" s="21"/>
      <c r="I126" s="21"/>
      <c r="J126" s="20" t="e">
        <f t="shared" si="191"/>
        <v>#DIV/0!</v>
      </c>
      <c r="K126" s="20" t="e">
        <f t="shared" si="192"/>
        <v>#DIV/0!</v>
      </c>
    </row>
    <row r="127" spans="1:11" ht="27" customHeight="1" x14ac:dyDescent="0.25">
      <c r="A127" s="58" t="s">
        <v>101</v>
      </c>
      <c r="B127" s="59" t="s">
        <v>15</v>
      </c>
      <c r="C127" s="44" t="s">
        <v>3</v>
      </c>
      <c r="D127" s="22">
        <f>D128+D129</f>
        <v>0</v>
      </c>
      <c r="E127" s="8">
        <f>E128+E129</f>
        <v>300</v>
      </c>
      <c r="F127" s="8">
        <f t="shared" ref="F127:I127" si="193">F128+F129</f>
        <v>0</v>
      </c>
      <c r="G127" s="8">
        <f t="shared" si="193"/>
        <v>200</v>
      </c>
      <c r="H127" s="8">
        <f t="shared" si="193"/>
        <v>0</v>
      </c>
      <c r="I127" s="22">
        <f t="shared" si="193"/>
        <v>0</v>
      </c>
      <c r="J127" s="20">
        <f t="shared" si="191"/>
        <v>0.66666666666666663</v>
      </c>
      <c r="K127" s="20">
        <f t="shared" si="192"/>
        <v>0</v>
      </c>
    </row>
    <row r="128" spans="1:11" ht="29.25" customHeight="1" x14ac:dyDescent="0.25">
      <c r="A128" s="58"/>
      <c r="B128" s="59"/>
      <c r="C128" s="44" t="s">
        <v>5</v>
      </c>
      <c r="D128" s="22">
        <f t="shared" ref="D128" si="194">D131</f>
        <v>0</v>
      </c>
      <c r="E128" s="8">
        <f>E131</f>
        <v>0</v>
      </c>
      <c r="F128" s="8">
        <f t="shared" ref="F128:I128" si="195">F131</f>
        <v>0</v>
      </c>
      <c r="G128" s="8">
        <f t="shared" si="195"/>
        <v>0</v>
      </c>
      <c r="H128" s="8">
        <f t="shared" si="195"/>
        <v>0</v>
      </c>
      <c r="I128" s="22">
        <f t="shared" si="195"/>
        <v>0</v>
      </c>
      <c r="J128" s="20" t="e">
        <f t="shared" si="191"/>
        <v>#DIV/0!</v>
      </c>
      <c r="K128" s="20" t="e">
        <f t="shared" si="192"/>
        <v>#DIV/0!</v>
      </c>
    </row>
    <row r="129" spans="1:11" ht="29.25" customHeight="1" x14ac:dyDescent="0.25">
      <c r="A129" s="58"/>
      <c r="B129" s="59"/>
      <c r="C129" s="44" t="s">
        <v>6</v>
      </c>
      <c r="D129" s="22">
        <f t="shared" ref="D129" si="196">D132</f>
        <v>0</v>
      </c>
      <c r="E129" s="8">
        <f>E132</f>
        <v>300</v>
      </c>
      <c r="F129" s="8">
        <f t="shared" ref="F129:I129" si="197">F132</f>
        <v>0</v>
      </c>
      <c r="G129" s="8">
        <f t="shared" si="197"/>
        <v>200</v>
      </c>
      <c r="H129" s="8">
        <f t="shared" si="197"/>
        <v>0</v>
      </c>
      <c r="I129" s="22">
        <f t="shared" si="197"/>
        <v>0</v>
      </c>
      <c r="J129" s="20">
        <f t="shared" si="191"/>
        <v>0.66666666666666663</v>
      </c>
      <c r="K129" s="20">
        <f t="shared" si="192"/>
        <v>0</v>
      </c>
    </row>
    <row r="130" spans="1:11" x14ac:dyDescent="0.25">
      <c r="A130" s="57" t="s">
        <v>103</v>
      </c>
      <c r="B130" s="57" t="s">
        <v>15</v>
      </c>
      <c r="C130" s="46" t="s">
        <v>3</v>
      </c>
      <c r="D130" s="21">
        <f t="shared" ref="D130" si="198">D131+D132</f>
        <v>0</v>
      </c>
      <c r="E130" s="21">
        <f t="shared" ref="E130" si="199">E131+E132</f>
        <v>300</v>
      </c>
      <c r="F130" s="21">
        <f t="shared" ref="F130" si="200">F131+F132</f>
        <v>0</v>
      </c>
      <c r="G130" s="21">
        <f t="shared" ref="G130" si="201">G131+G132</f>
        <v>200</v>
      </c>
      <c r="H130" s="21">
        <f t="shared" ref="H130" si="202">H131+H132</f>
        <v>0</v>
      </c>
      <c r="I130" s="21">
        <f t="shared" ref="I130" si="203">I131+I132</f>
        <v>0</v>
      </c>
      <c r="J130" s="20">
        <f t="shared" si="191"/>
        <v>0.66666666666666663</v>
      </c>
      <c r="K130" s="20">
        <f t="shared" si="192"/>
        <v>0</v>
      </c>
    </row>
    <row r="131" spans="1:11" ht="31.5" customHeight="1" x14ac:dyDescent="0.25">
      <c r="A131" s="57"/>
      <c r="B131" s="57"/>
      <c r="C131" s="46" t="s">
        <v>5</v>
      </c>
      <c r="D131" s="21"/>
      <c r="E131" s="21"/>
      <c r="F131" s="21"/>
      <c r="G131" s="21"/>
      <c r="H131" s="21"/>
      <c r="I131" s="21"/>
      <c r="J131" s="20" t="e">
        <f t="shared" si="191"/>
        <v>#DIV/0!</v>
      </c>
      <c r="K131" s="20" t="e">
        <f t="shared" si="192"/>
        <v>#DIV/0!</v>
      </c>
    </row>
    <row r="132" spans="1:11" ht="23.25" customHeight="1" x14ac:dyDescent="0.25">
      <c r="A132" s="57"/>
      <c r="B132" s="57"/>
      <c r="C132" s="46" t="s">
        <v>6</v>
      </c>
      <c r="D132" s="21"/>
      <c r="E132" s="21">
        <v>300</v>
      </c>
      <c r="F132" s="21"/>
      <c r="G132" s="21">
        <v>200</v>
      </c>
      <c r="H132" s="21"/>
      <c r="I132" s="21"/>
      <c r="J132" s="20">
        <f t="shared" si="191"/>
        <v>0.66666666666666663</v>
      </c>
      <c r="K132" s="20">
        <f t="shared" si="192"/>
        <v>0</v>
      </c>
    </row>
    <row r="133" spans="1:11" ht="37.5" customHeight="1" x14ac:dyDescent="0.25">
      <c r="A133" s="58" t="s">
        <v>102</v>
      </c>
      <c r="B133" s="59" t="s">
        <v>15</v>
      </c>
      <c r="C133" s="44" t="s">
        <v>3</v>
      </c>
      <c r="D133" s="22">
        <f>D134+D135</f>
        <v>0</v>
      </c>
      <c r="E133" s="8">
        <f>E134+E135</f>
        <v>5600</v>
      </c>
      <c r="F133" s="8">
        <f t="shared" ref="F133:I133" si="204">F134+F135</f>
        <v>0</v>
      </c>
      <c r="G133" s="8">
        <f t="shared" si="204"/>
        <v>0</v>
      </c>
      <c r="H133" s="8">
        <f t="shared" si="204"/>
        <v>0</v>
      </c>
      <c r="I133" s="22">
        <f t="shared" si="204"/>
        <v>0</v>
      </c>
      <c r="J133" s="20">
        <f t="shared" ref="J133:K139" si="205">G133/E133</f>
        <v>0</v>
      </c>
      <c r="K133" s="20">
        <f t="shared" ref="K133:K139" si="206">H133/E133</f>
        <v>0</v>
      </c>
    </row>
    <row r="134" spans="1:11" ht="37.5" customHeight="1" x14ac:dyDescent="0.25">
      <c r="A134" s="58"/>
      <c r="B134" s="59"/>
      <c r="C134" s="44" t="s">
        <v>5</v>
      </c>
      <c r="D134" s="22">
        <f t="shared" ref="D134" si="207">D137</f>
        <v>0</v>
      </c>
      <c r="E134" s="8">
        <f>E137</f>
        <v>5600</v>
      </c>
      <c r="F134" s="8">
        <f t="shared" ref="F134:I134" si="208">F137</f>
        <v>0</v>
      </c>
      <c r="G134" s="8">
        <f t="shared" si="208"/>
        <v>0</v>
      </c>
      <c r="H134" s="8">
        <f t="shared" si="208"/>
        <v>0</v>
      </c>
      <c r="I134" s="22">
        <f t="shared" si="208"/>
        <v>0</v>
      </c>
      <c r="J134" s="20">
        <f t="shared" si="205"/>
        <v>0</v>
      </c>
      <c r="K134" s="20">
        <f t="shared" si="206"/>
        <v>0</v>
      </c>
    </row>
    <row r="135" spans="1:11" ht="37.5" customHeight="1" x14ac:dyDescent="0.25">
      <c r="A135" s="58"/>
      <c r="B135" s="59"/>
      <c r="C135" s="44" t="s">
        <v>6</v>
      </c>
      <c r="D135" s="22">
        <f t="shared" ref="D135" si="209">D138</f>
        <v>0</v>
      </c>
      <c r="E135" s="8">
        <f>E138</f>
        <v>0</v>
      </c>
      <c r="F135" s="8">
        <f t="shared" ref="F135:I135" si="210">F138</f>
        <v>0</v>
      </c>
      <c r="G135" s="8">
        <f t="shared" si="210"/>
        <v>0</v>
      </c>
      <c r="H135" s="8">
        <f t="shared" si="210"/>
        <v>0</v>
      </c>
      <c r="I135" s="22">
        <f t="shared" si="210"/>
        <v>0</v>
      </c>
      <c r="J135" s="20" t="e">
        <f t="shared" si="205"/>
        <v>#DIV/0!</v>
      </c>
      <c r="K135" s="20" t="e">
        <f t="shared" si="206"/>
        <v>#DIV/0!</v>
      </c>
    </row>
    <row r="136" spans="1:11" x14ac:dyDescent="0.25">
      <c r="A136" s="57" t="s">
        <v>107</v>
      </c>
      <c r="B136" s="57" t="s">
        <v>15</v>
      </c>
      <c r="C136" s="46" t="s">
        <v>3</v>
      </c>
      <c r="D136" s="21">
        <f t="shared" ref="D136" si="211">D137+D138</f>
        <v>0</v>
      </c>
      <c r="E136" s="21">
        <f t="shared" ref="E136" si="212">E137+E138</f>
        <v>5600</v>
      </c>
      <c r="F136" s="21">
        <f t="shared" ref="F136" si="213">F137+F138</f>
        <v>0</v>
      </c>
      <c r="G136" s="21">
        <f t="shared" ref="G136" si="214">G137+G138</f>
        <v>0</v>
      </c>
      <c r="H136" s="21">
        <f t="shared" ref="H136" si="215">H137+H138</f>
        <v>0</v>
      </c>
      <c r="I136" s="21">
        <f t="shared" ref="I136" si="216">I137+I138</f>
        <v>0</v>
      </c>
      <c r="J136" s="20">
        <f t="shared" si="205"/>
        <v>0</v>
      </c>
      <c r="K136" s="20">
        <f t="shared" si="206"/>
        <v>0</v>
      </c>
    </row>
    <row r="137" spans="1:11" ht="31.5" customHeight="1" x14ac:dyDescent="0.25">
      <c r="A137" s="57"/>
      <c r="B137" s="57"/>
      <c r="C137" s="46" t="s">
        <v>5</v>
      </c>
      <c r="D137" s="21"/>
      <c r="E137" s="21">
        <v>5600</v>
      </c>
      <c r="F137" s="21"/>
      <c r="G137" s="21"/>
      <c r="H137" s="21"/>
      <c r="I137" s="21"/>
      <c r="J137" s="20">
        <f t="shared" si="205"/>
        <v>0</v>
      </c>
      <c r="K137" s="20">
        <f t="shared" si="206"/>
        <v>0</v>
      </c>
    </row>
    <row r="138" spans="1:11" ht="23.25" customHeight="1" x14ac:dyDescent="0.25">
      <c r="A138" s="57"/>
      <c r="B138" s="57"/>
      <c r="C138" s="46" t="s">
        <v>6</v>
      </c>
      <c r="D138" s="21"/>
      <c r="E138" s="21"/>
      <c r="F138" s="21"/>
      <c r="G138" s="21"/>
      <c r="H138" s="21"/>
      <c r="I138" s="21"/>
      <c r="J138" s="20" t="e">
        <f t="shared" si="205"/>
        <v>#DIV/0!</v>
      </c>
      <c r="K138" s="20" t="e">
        <f t="shared" si="206"/>
        <v>#DIV/0!</v>
      </c>
    </row>
    <row r="139" spans="1:11" ht="87" customHeight="1" x14ac:dyDescent="0.25">
      <c r="A139" s="25" t="s">
        <v>116</v>
      </c>
      <c r="B139" s="25" t="s">
        <v>15</v>
      </c>
      <c r="C139" s="25" t="s">
        <v>6</v>
      </c>
      <c r="D139" s="30">
        <f>D140+D155</f>
        <v>1194700.0000000002</v>
      </c>
      <c r="E139" s="30">
        <f>E140+E155</f>
        <v>1195339.7000000002</v>
      </c>
      <c r="F139" s="30">
        <f t="shared" ref="F139:H139" si="217">F140+F155</f>
        <v>79569.400000000009</v>
      </c>
      <c r="G139" s="30">
        <f t="shared" si="217"/>
        <v>605907.1</v>
      </c>
      <c r="H139" s="30">
        <f t="shared" si="217"/>
        <v>604460.20000000007</v>
      </c>
      <c r="I139" s="30">
        <f>I140+I155</f>
        <v>66313.3</v>
      </c>
      <c r="J139" s="27">
        <f>G139/E139</f>
        <v>0.50689113730598911</v>
      </c>
      <c r="K139" s="27">
        <f t="shared" si="206"/>
        <v>0.50568068641909913</v>
      </c>
    </row>
    <row r="140" spans="1:11" ht="65.25" customHeight="1" x14ac:dyDescent="0.25">
      <c r="A140" s="3" t="s">
        <v>58</v>
      </c>
      <c r="B140" s="3" t="s">
        <v>15</v>
      </c>
      <c r="C140" s="3" t="s">
        <v>6</v>
      </c>
      <c r="D140" s="8">
        <f>SUM(D141:D154)</f>
        <v>1191179.7000000002</v>
      </c>
      <c r="E140" s="8">
        <f t="shared" ref="E140:H140" si="218">SUM(E141:E154)</f>
        <v>1191819.4000000001</v>
      </c>
      <c r="F140" s="8">
        <f t="shared" si="218"/>
        <v>79569.400000000009</v>
      </c>
      <c r="G140" s="8">
        <f t="shared" si="218"/>
        <v>604503.1</v>
      </c>
      <c r="H140" s="8">
        <f t="shared" si="218"/>
        <v>602756.20000000007</v>
      </c>
      <c r="I140" s="8">
        <f>SUM(I141:I154)</f>
        <v>66313.3</v>
      </c>
      <c r="J140" s="9">
        <f t="shared" ref="J140" si="219">G140/E140</f>
        <v>0.507210320624081</v>
      </c>
      <c r="K140" s="9">
        <f t="shared" ref="K140" si="220">H140/E140</f>
        <v>0.50574457841515252</v>
      </c>
    </row>
    <row r="141" spans="1:11" ht="52.5" customHeight="1" x14ac:dyDescent="0.25">
      <c r="A141" s="2" t="s">
        <v>59</v>
      </c>
      <c r="B141" s="12" t="s">
        <v>15</v>
      </c>
      <c r="C141" s="12" t="s">
        <v>6</v>
      </c>
      <c r="D141" s="21">
        <v>25246.9</v>
      </c>
      <c r="E141" s="21">
        <v>25246.9</v>
      </c>
      <c r="F141" s="21"/>
      <c r="G141" s="21">
        <v>12469.6</v>
      </c>
      <c r="H141" s="21">
        <f>G141+77</f>
        <v>12546.6</v>
      </c>
      <c r="I141" s="21">
        <v>77</v>
      </c>
      <c r="J141" s="6">
        <f t="shared" ref="J141" si="221">G141/E141</f>
        <v>0.49390618254122287</v>
      </c>
      <c r="K141" s="6">
        <f t="shared" ref="K141" si="222">H141/E141</f>
        <v>0.49695606193235603</v>
      </c>
    </row>
    <row r="142" spans="1:11" ht="49.5" customHeight="1" x14ac:dyDescent="0.25">
      <c r="A142" s="2" t="s">
        <v>60</v>
      </c>
      <c r="B142" s="12" t="s">
        <v>13</v>
      </c>
      <c r="C142" s="12" t="s">
        <v>6</v>
      </c>
      <c r="D142" s="21">
        <v>1506.3</v>
      </c>
      <c r="E142" s="21">
        <v>1506.3</v>
      </c>
      <c r="F142" s="21"/>
      <c r="G142" s="21">
        <v>455.2</v>
      </c>
      <c r="H142" s="21">
        <f>455.2+122.5</f>
        <v>577.70000000000005</v>
      </c>
      <c r="I142" s="21">
        <f>H142-G142</f>
        <v>122.50000000000006</v>
      </c>
      <c r="J142" s="6">
        <f t="shared" ref="J142" si="223">G142/E142</f>
        <v>0.30219743742946292</v>
      </c>
      <c r="K142" s="6">
        <f t="shared" ref="K142" si="224">H142/E142</f>
        <v>0.38352253867091551</v>
      </c>
    </row>
    <row r="143" spans="1:11" ht="63" customHeight="1" x14ac:dyDescent="0.25">
      <c r="A143" s="55" t="s">
        <v>61</v>
      </c>
      <c r="B143" s="12" t="s">
        <v>13</v>
      </c>
      <c r="C143" s="12" t="s">
        <v>6</v>
      </c>
      <c r="D143" s="21">
        <v>198817.9</v>
      </c>
      <c r="E143" s="21">
        <v>198817.9</v>
      </c>
      <c r="F143" s="21">
        <v>12378.5</v>
      </c>
      <c r="G143" s="21">
        <v>104000.2</v>
      </c>
      <c r="H143" s="21">
        <f>G143-F143+I143</f>
        <v>107511.3</v>
      </c>
      <c r="I143" s="21">
        <v>15889.6</v>
      </c>
      <c r="J143" s="6">
        <f t="shared" ref="J143" si="225">G143/E143</f>
        <v>0.52309273963762826</v>
      </c>
      <c r="K143" s="6">
        <f t="shared" ref="K143" si="226">H143/E143</f>
        <v>0.54075261835076216</v>
      </c>
    </row>
    <row r="144" spans="1:11" ht="75" customHeight="1" x14ac:dyDescent="0.25">
      <c r="A144" s="55" t="s">
        <v>62</v>
      </c>
      <c r="B144" s="12" t="s">
        <v>15</v>
      </c>
      <c r="C144" s="12" t="s">
        <v>6</v>
      </c>
      <c r="D144" s="21">
        <v>309513.5</v>
      </c>
      <c r="E144" s="21">
        <v>309513.5</v>
      </c>
      <c r="F144" s="21">
        <v>26720.400000000001</v>
      </c>
      <c r="G144" s="21">
        <v>161942.79999999999</v>
      </c>
      <c r="H144" s="21">
        <f>G144-F144+I144</f>
        <v>163078.39999999999</v>
      </c>
      <c r="I144" s="21">
        <v>27856</v>
      </c>
      <c r="J144" s="6">
        <f t="shared" ref="J144" si="227">G144/E144</f>
        <v>0.52321724254354007</v>
      </c>
      <c r="K144" s="6">
        <f t="shared" ref="K144" si="228">H144/E144</f>
        <v>0.52688622628738324</v>
      </c>
    </row>
    <row r="145" spans="1:17" ht="61.5" customHeight="1" x14ac:dyDescent="0.25">
      <c r="A145" s="55" t="s">
        <v>63</v>
      </c>
      <c r="B145" s="12" t="s">
        <v>15</v>
      </c>
      <c r="C145" s="12" t="s">
        <v>6</v>
      </c>
      <c r="D145" s="21">
        <v>453015</v>
      </c>
      <c r="E145" s="21">
        <v>460155.3</v>
      </c>
      <c r="F145" s="21">
        <v>37553.1</v>
      </c>
      <c r="G145" s="21">
        <v>232897.9</v>
      </c>
      <c r="H145" s="21">
        <f>G145-F145+I145</f>
        <v>214947.8</v>
      </c>
      <c r="I145" s="21">
        <v>19603</v>
      </c>
      <c r="J145" s="6">
        <f t="shared" ref="J145" si="229">G145/E145</f>
        <v>0.50612890908786667</v>
      </c>
      <c r="K145" s="6">
        <f t="shared" ref="K145" si="230">H145/E145</f>
        <v>0.46712012227176347</v>
      </c>
    </row>
    <row r="146" spans="1:17" ht="41.25" customHeight="1" x14ac:dyDescent="0.25">
      <c r="A146" s="2" t="s">
        <v>64</v>
      </c>
      <c r="B146" s="2" t="s">
        <v>15</v>
      </c>
      <c r="C146" s="2" t="s">
        <v>6</v>
      </c>
      <c r="D146" s="21">
        <v>12941.9</v>
      </c>
      <c r="E146" s="21">
        <v>12941.9</v>
      </c>
      <c r="F146" s="21">
        <v>2246.3000000000002</v>
      </c>
      <c r="G146" s="21">
        <v>5100</v>
      </c>
      <c r="H146" s="21">
        <v>4859</v>
      </c>
      <c r="I146" s="21">
        <f>F146+G146-H146</f>
        <v>2487.3000000000002</v>
      </c>
      <c r="J146" s="6">
        <f t="shared" ref="J146" si="231">G146/E146</f>
        <v>0.39406887705823723</v>
      </c>
      <c r="K146" s="6">
        <f t="shared" ref="K146" si="232">H146/E146</f>
        <v>0.37544719090705386</v>
      </c>
    </row>
    <row r="147" spans="1:17" ht="138.75" customHeight="1" x14ac:dyDescent="0.25">
      <c r="A147" s="2" t="s">
        <v>81</v>
      </c>
      <c r="B147" s="2" t="s">
        <v>15</v>
      </c>
      <c r="C147" s="2" t="s">
        <v>6</v>
      </c>
      <c r="D147" s="21">
        <v>13028.3</v>
      </c>
      <c r="E147" s="21">
        <v>13028.3</v>
      </c>
      <c r="F147" s="21"/>
      <c r="G147" s="21">
        <v>4700</v>
      </c>
      <c r="H147" s="21">
        <f t="shared" ref="H147" si="233">G147-F147+I147</f>
        <v>4700</v>
      </c>
      <c r="I147" s="21"/>
      <c r="J147" s="6">
        <f t="shared" ref="J147" si="234">G147/E147</f>
        <v>0.36075312972529033</v>
      </c>
      <c r="K147" s="6">
        <f t="shared" ref="K147" si="235">H147/E147</f>
        <v>0.36075312972529033</v>
      </c>
    </row>
    <row r="148" spans="1:17" ht="141.75" customHeight="1" x14ac:dyDescent="0.25">
      <c r="A148" s="2" t="s">
        <v>65</v>
      </c>
      <c r="B148" s="2" t="s">
        <v>15</v>
      </c>
      <c r="C148" s="2" t="s">
        <v>6</v>
      </c>
      <c r="D148" s="21"/>
      <c r="E148" s="21">
        <v>789.8</v>
      </c>
      <c r="F148" s="21"/>
      <c r="G148" s="21">
        <v>347.9</v>
      </c>
      <c r="H148" s="21">
        <v>513.20000000000005</v>
      </c>
      <c r="I148" s="21">
        <f>H148-G148</f>
        <v>165.30000000000007</v>
      </c>
      <c r="J148" s="20">
        <f t="shared" ref="J148" si="236">G148/E148</f>
        <v>0.44049126361104074</v>
      </c>
      <c r="K148" s="20">
        <f t="shared" ref="K148" si="237">H148/E148</f>
        <v>0.64978475563433791</v>
      </c>
    </row>
    <row r="149" spans="1:17" ht="123.75" customHeight="1" x14ac:dyDescent="0.25">
      <c r="A149" s="56" t="s">
        <v>66</v>
      </c>
      <c r="B149" s="12" t="s">
        <v>15</v>
      </c>
      <c r="C149" s="12" t="s">
        <v>6</v>
      </c>
      <c r="D149" s="21">
        <v>20163.400000000001</v>
      </c>
      <c r="E149" s="21">
        <v>19373</v>
      </c>
      <c r="F149" s="21">
        <v>671.1</v>
      </c>
      <c r="G149" s="21">
        <v>14646.9</v>
      </c>
      <c r="H149" s="21">
        <f>G149-F149+I149</f>
        <v>14088.4</v>
      </c>
      <c r="I149" s="21">
        <v>112.6</v>
      </c>
      <c r="J149" s="20">
        <f t="shared" ref="J149:J154" si="238">G149/E149</f>
        <v>0.75604707582718211</v>
      </c>
      <c r="K149" s="20">
        <f t="shared" ref="K149:K154" si="239">H149/E149</f>
        <v>0.72721829350126466</v>
      </c>
    </row>
    <row r="150" spans="1:17" ht="90.75" customHeight="1" x14ac:dyDescent="0.25">
      <c r="A150" s="42" t="s">
        <v>80</v>
      </c>
      <c r="B150" s="43" t="s">
        <v>15</v>
      </c>
      <c r="C150" s="43" t="s">
        <v>6</v>
      </c>
      <c r="D150" s="21">
        <v>40.6</v>
      </c>
      <c r="E150" s="21">
        <v>40.6</v>
      </c>
      <c r="F150" s="21"/>
      <c r="G150" s="21">
        <v>20</v>
      </c>
      <c r="H150" s="21">
        <v>20</v>
      </c>
      <c r="I150" s="21"/>
      <c r="J150" s="6">
        <f t="shared" si="238"/>
        <v>0.49261083743842365</v>
      </c>
      <c r="K150" s="6">
        <f t="shared" si="239"/>
        <v>0.49261083743842365</v>
      </c>
    </row>
    <row r="151" spans="1:17" ht="83.25" customHeight="1" x14ac:dyDescent="0.25">
      <c r="A151" s="42" t="s">
        <v>89</v>
      </c>
      <c r="B151" s="43" t="s">
        <v>15</v>
      </c>
      <c r="C151" s="43" t="s">
        <v>6</v>
      </c>
      <c r="D151" s="21">
        <v>1101.4000000000001</v>
      </c>
      <c r="E151" s="21">
        <v>1101.4000000000001</v>
      </c>
      <c r="F151" s="21"/>
      <c r="G151" s="21">
        <v>521</v>
      </c>
      <c r="H151" s="21">
        <v>521</v>
      </c>
      <c r="I151" s="21"/>
      <c r="J151" s="6">
        <f t="shared" si="238"/>
        <v>0.47303431995641909</v>
      </c>
      <c r="K151" s="6">
        <f t="shared" si="239"/>
        <v>0.47303431995641909</v>
      </c>
    </row>
    <row r="152" spans="1:17" ht="85.5" customHeight="1" x14ac:dyDescent="0.25">
      <c r="A152" s="49" t="s">
        <v>90</v>
      </c>
      <c r="B152" s="43" t="s">
        <v>15</v>
      </c>
      <c r="C152" s="43" t="s">
        <v>6</v>
      </c>
      <c r="D152" s="21">
        <v>45096.2</v>
      </c>
      <c r="E152" s="21">
        <v>45096.2</v>
      </c>
      <c r="F152" s="21"/>
      <c r="G152" s="21">
        <v>20575.7</v>
      </c>
      <c r="H152" s="21">
        <v>32566.9</v>
      </c>
      <c r="I152" s="21"/>
      <c r="J152" s="6">
        <f t="shared" si="238"/>
        <v>0.45626239017921694</v>
      </c>
      <c r="K152" s="6">
        <f t="shared" si="239"/>
        <v>0.72216506047072715</v>
      </c>
    </row>
    <row r="153" spans="1:17" ht="87" customHeight="1" x14ac:dyDescent="0.25">
      <c r="A153" s="42" t="s">
        <v>91</v>
      </c>
      <c r="B153" s="43" t="s">
        <v>15</v>
      </c>
      <c r="C153" s="43" t="s">
        <v>6</v>
      </c>
      <c r="D153" s="21">
        <v>16700</v>
      </c>
      <c r="E153" s="21">
        <v>10200</v>
      </c>
      <c r="F153" s="21"/>
      <c r="G153" s="21">
        <v>3308.8</v>
      </c>
      <c r="H153" s="21">
        <v>3308.8</v>
      </c>
      <c r="I153" s="21"/>
      <c r="J153" s="6">
        <f t="shared" si="238"/>
        <v>0.32439215686274514</v>
      </c>
      <c r="K153" s="6">
        <f t="shared" si="239"/>
        <v>0.32439215686274514</v>
      </c>
    </row>
    <row r="154" spans="1:17" ht="78" customHeight="1" x14ac:dyDescent="0.25">
      <c r="A154" s="42" t="s">
        <v>92</v>
      </c>
      <c r="B154" s="43" t="s">
        <v>15</v>
      </c>
      <c r="C154" s="43" t="s">
        <v>6</v>
      </c>
      <c r="D154" s="21">
        <v>94008.3</v>
      </c>
      <c r="E154" s="21">
        <v>94008.3</v>
      </c>
      <c r="F154" s="21"/>
      <c r="G154" s="21">
        <v>43517.1</v>
      </c>
      <c r="H154" s="21">
        <v>43517.1</v>
      </c>
      <c r="I154" s="21"/>
      <c r="J154" s="6">
        <f t="shared" si="238"/>
        <v>0.46290699863735435</v>
      </c>
      <c r="K154" s="6">
        <f t="shared" si="239"/>
        <v>0.46290699863735435</v>
      </c>
    </row>
    <row r="155" spans="1:17" ht="42.75" x14ac:dyDescent="0.25">
      <c r="A155" s="50" t="s">
        <v>67</v>
      </c>
      <c r="B155" s="50" t="s">
        <v>15</v>
      </c>
      <c r="C155" s="50" t="s">
        <v>6</v>
      </c>
      <c r="D155" s="51">
        <f>D156+D157</f>
        <v>3520.2999999999997</v>
      </c>
      <c r="E155" s="51">
        <f t="shared" ref="E155:I155" si="240">E156+E157</f>
        <v>3520.2999999999997</v>
      </c>
      <c r="F155" s="51">
        <f t="shared" si="240"/>
        <v>0</v>
      </c>
      <c r="G155" s="51">
        <f t="shared" si="240"/>
        <v>1404</v>
      </c>
      <c r="H155" s="51">
        <f t="shared" si="240"/>
        <v>1704</v>
      </c>
      <c r="I155" s="51">
        <f t="shared" si="240"/>
        <v>0</v>
      </c>
      <c r="J155" s="52">
        <f t="shared" ref="J155" si="241">G155/E155</f>
        <v>0.39882964520069314</v>
      </c>
      <c r="K155" s="52">
        <f t="shared" ref="K155" si="242">H155/E155</f>
        <v>0.4840496548589609</v>
      </c>
    </row>
    <row r="156" spans="1:17" ht="90" customHeight="1" x14ac:dyDescent="0.25">
      <c r="A156" s="41" t="s">
        <v>79</v>
      </c>
      <c r="B156" s="12" t="s">
        <v>15</v>
      </c>
      <c r="C156" s="12" t="s">
        <v>6</v>
      </c>
      <c r="D156" s="7">
        <v>1177.0999999999999</v>
      </c>
      <c r="E156" s="7">
        <v>1177.0999999999999</v>
      </c>
      <c r="F156" s="7"/>
      <c r="G156" s="7">
        <v>342</v>
      </c>
      <c r="H156" s="7">
        <v>642</v>
      </c>
      <c r="I156" s="7"/>
      <c r="J156" s="6">
        <f t="shared" ref="J156:J157" si="243">G156/E156</f>
        <v>0.29054455866111634</v>
      </c>
      <c r="K156" s="6">
        <f t="shared" ref="K156:K157" si="244">H156/E156</f>
        <v>0.54540820660946399</v>
      </c>
    </row>
    <row r="157" spans="1:17" ht="72.75" customHeight="1" x14ac:dyDescent="0.25">
      <c r="A157" s="2" t="s">
        <v>68</v>
      </c>
      <c r="B157" s="12" t="s">
        <v>15</v>
      </c>
      <c r="C157" s="12" t="s">
        <v>6</v>
      </c>
      <c r="D157" s="7">
        <v>2343.1999999999998</v>
      </c>
      <c r="E157" s="7">
        <v>2343.1999999999998</v>
      </c>
      <c r="F157" s="7"/>
      <c r="G157" s="7">
        <v>1062</v>
      </c>
      <c r="H157" s="7">
        <v>1062</v>
      </c>
      <c r="I157" s="7"/>
      <c r="J157" s="6">
        <f t="shared" si="243"/>
        <v>0.45322635711847048</v>
      </c>
      <c r="K157" s="6">
        <f t="shared" si="244"/>
        <v>0.45322635711847048</v>
      </c>
      <c r="L157" s="19"/>
      <c r="M157" s="19"/>
      <c r="N157" s="19"/>
      <c r="O157" s="19"/>
      <c r="P157" s="19"/>
      <c r="Q157" s="19"/>
    </row>
    <row r="158" spans="1:17" ht="57" customHeight="1" x14ac:dyDescent="0.25">
      <c r="A158" s="53" t="s">
        <v>117</v>
      </c>
      <c r="B158" s="53" t="s">
        <v>15</v>
      </c>
      <c r="C158" s="53" t="s">
        <v>6</v>
      </c>
      <c r="D158" s="54">
        <f>D159</f>
        <v>3073.8999999999996</v>
      </c>
      <c r="E158" s="54">
        <f>+E159+E162+E166</f>
        <v>3073.9</v>
      </c>
      <c r="F158" s="54">
        <f t="shared" ref="F158:H158" si="245">F159</f>
        <v>0</v>
      </c>
      <c r="G158" s="54">
        <f t="shared" si="245"/>
        <v>0</v>
      </c>
      <c r="H158" s="54">
        <f t="shared" si="245"/>
        <v>0</v>
      </c>
      <c r="I158" s="54">
        <f>I159</f>
        <v>0</v>
      </c>
      <c r="J158" s="9">
        <f>G158/E158</f>
        <v>0</v>
      </c>
      <c r="K158" s="9">
        <v>0</v>
      </c>
      <c r="L158" s="19"/>
      <c r="M158" s="19"/>
      <c r="N158" s="19"/>
      <c r="O158" s="19"/>
      <c r="P158" s="19"/>
      <c r="Q158" s="19"/>
    </row>
    <row r="159" spans="1:17" ht="56.25" customHeight="1" x14ac:dyDescent="0.25">
      <c r="A159" s="14" t="s">
        <v>69</v>
      </c>
      <c r="B159" s="14" t="s">
        <v>15</v>
      </c>
      <c r="C159" s="14" t="s">
        <v>6</v>
      </c>
      <c r="D159" s="17">
        <f>D160+D161</f>
        <v>3073.8999999999996</v>
      </c>
      <c r="E159" s="17">
        <f t="shared" ref="E159:I159" si="246">E160+E161</f>
        <v>0</v>
      </c>
      <c r="F159" s="17">
        <f t="shared" si="246"/>
        <v>0</v>
      </c>
      <c r="G159" s="17">
        <f t="shared" si="246"/>
        <v>0</v>
      </c>
      <c r="H159" s="17">
        <f t="shared" si="246"/>
        <v>0</v>
      </c>
      <c r="I159" s="17">
        <f t="shared" si="246"/>
        <v>0</v>
      </c>
      <c r="J159" s="16">
        <v>0</v>
      </c>
      <c r="K159" s="9">
        <v>0</v>
      </c>
    </row>
    <row r="160" spans="1:17" ht="106.5" customHeight="1" x14ac:dyDescent="0.25">
      <c r="A160" s="2" t="s">
        <v>70</v>
      </c>
      <c r="B160" s="12" t="s">
        <v>15</v>
      </c>
      <c r="C160" s="12" t="s">
        <v>6</v>
      </c>
      <c r="D160" s="7">
        <v>1418.6</v>
      </c>
      <c r="E160" s="7"/>
      <c r="F160" s="7"/>
      <c r="G160" s="7"/>
      <c r="H160" s="7"/>
      <c r="I160" s="7">
        <f>H160</f>
        <v>0</v>
      </c>
      <c r="J160" s="6">
        <v>0</v>
      </c>
      <c r="K160" s="6">
        <v>0</v>
      </c>
    </row>
    <row r="161" spans="1:11" ht="62.25" customHeight="1" x14ac:dyDescent="0.25">
      <c r="A161" s="2" t="s">
        <v>71</v>
      </c>
      <c r="B161" s="12" t="s">
        <v>15</v>
      </c>
      <c r="C161" s="12" t="s">
        <v>6</v>
      </c>
      <c r="D161" s="2">
        <v>1655.3</v>
      </c>
      <c r="E161" s="42"/>
      <c r="F161" s="12"/>
      <c r="G161" s="13"/>
      <c r="H161" s="13"/>
      <c r="I161" s="13"/>
      <c r="J161" s="6">
        <v>0</v>
      </c>
      <c r="K161" s="6">
        <v>0</v>
      </c>
    </row>
    <row r="162" spans="1:11" ht="56.25" customHeight="1" x14ac:dyDescent="0.25">
      <c r="A162" s="44" t="s">
        <v>108</v>
      </c>
      <c r="B162" s="44" t="s">
        <v>15</v>
      </c>
      <c r="C162" s="44" t="s">
        <v>6</v>
      </c>
      <c r="D162" s="17">
        <f>SUM(D163:D165)</f>
        <v>0</v>
      </c>
      <c r="E162" s="17">
        <f>SUM(E163:E165)</f>
        <v>2837.9</v>
      </c>
      <c r="F162" s="17">
        <f t="shared" ref="F162:I162" si="247">SUM(F163:F165)</f>
        <v>0</v>
      </c>
      <c r="G162" s="17">
        <f t="shared" si="247"/>
        <v>0</v>
      </c>
      <c r="H162" s="17">
        <f t="shared" si="247"/>
        <v>879.09999999999991</v>
      </c>
      <c r="I162" s="17">
        <f t="shared" si="247"/>
        <v>879.09999999999991</v>
      </c>
      <c r="J162" s="16">
        <f>G162/E162</f>
        <v>0</v>
      </c>
      <c r="K162" s="9">
        <f>H163/E163</f>
        <v>0.28947555682060772</v>
      </c>
    </row>
    <row r="163" spans="1:11" ht="106.5" customHeight="1" x14ac:dyDescent="0.25">
      <c r="A163" s="45" t="s">
        <v>109</v>
      </c>
      <c r="B163" s="46" t="s">
        <v>15</v>
      </c>
      <c r="C163" s="46" t="s">
        <v>6</v>
      </c>
      <c r="D163" s="7"/>
      <c r="E163" s="45">
        <v>1405.3</v>
      </c>
      <c r="F163" s="7"/>
      <c r="G163" s="7"/>
      <c r="H163" s="7">
        <v>406.8</v>
      </c>
      <c r="I163" s="7">
        <f>H163</f>
        <v>406.8</v>
      </c>
      <c r="J163" s="6">
        <f>G163/E163</f>
        <v>0</v>
      </c>
      <c r="K163" s="6">
        <f>H163/E163</f>
        <v>0.28947555682060772</v>
      </c>
    </row>
    <row r="164" spans="1:11" ht="126.75" customHeight="1" x14ac:dyDescent="0.25">
      <c r="A164" s="45" t="s">
        <v>110</v>
      </c>
      <c r="B164" s="46" t="s">
        <v>15</v>
      </c>
      <c r="C164" s="46" t="s">
        <v>6</v>
      </c>
      <c r="D164" s="45"/>
      <c r="E164" s="48">
        <v>500</v>
      </c>
      <c r="F164" s="46"/>
      <c r="G164" s="13"/>
      <c r="H164" s="13">
        <v>360</v>
      </c>
      <c r="I164" s="13">
        <f>H164</f>
        <v>360</v>
      </c>
      <c r="J164" s="6">
        <f t="shared" ref="J164" si="248">G164/E164</f>
        <v>0</v>
      </c>
      <c r="K164" s="6">
        <f t="shared" ref="K164" si="249">H164/E164</f>
        <v>0.72</v>
      </c>
    </row>
    <row r="165" spans="1:11" ht="126.75" customHeight="1" x14ac:dyDescent="0.25">
      <c r="A165" s="45" t="s">
        <v>111</v>
      </c>
      <c r="B165" s="46" t="s">
        <v>15</v>
      </c>
      <c r="C165" s="46" t="s">
        <v>6</v>
      </c>
      <c r="D165" s="45"/>
      <c r="E165" s="45">
        <v>932.6</v>
      </c>
      <c r="F165" s="46"/>
      <c r="G165" s="13"/>
      <c r="H165" s="13">
        <v>112.3</v>
      </c>
      <c r="I165" s="13">
        <f>H165</f>
        <v>112.3</v>
      </c>
      <c r="J165" s="6">
        <f t="shared" ref="J165" si="250">G165/E165</f>
        <v>0</v>
      </c>
      <c r="K165" s="6">
        <f t="shared" ref="K165" si="251">H165/E165</f>
        <v>0.12041604117520908</v>
      </c>
    </row>
    <row r="166" spans="1:11" ht="56.25" customHeight="1" x14ac:dyDescent="0.25">
      <c r="A166" s="44" t="s">
        <v>112</v>
      </c>
      <c r="B166" s="44" t="s">
        <v>15</v>
      </c>
      <c r="C166" s="44" t="s">
        <v>6</v>
      </c>
      <c r="D166" s="17">
        <f>SUM(D167:D169)</f>
        <v>0</v>
      </c>
      <c r="E166" s="17">
        <f>SUM(E167:E169)</f>
        <v>236</v>
      </c>
      <c r="F166" s="17">
        <f t="shared" ref="F166" si="252">SUM(F167:F169)</f>
        <v>0</v>
      </c>
      <c r="G166" s="17">
        <f t="shared" ref="G166" si="253">SUM(G167:G169)</f>
        <v>0</v>
      </c>
      <c r="H166" s="17">
        <f t="shared" ref="H166" si="254">SUM(H167:H169)</f>
        <v>0</v>
      </c>
      <c r="I166" s="17">
        <f t="shared" ref="I166" si="255">SUM(I167:I169)</f>
        <v>0</v>
      </c>
      <c r="J166" s="16">
        <f>G166/E166</f>
        <v>0</v>
      </c>
      <c r="K166" s="9">
        <f>H167/E167</f>
        <v>0</v>
      </c>
    </row>
    <row r="167" spans="1:11" ht="106.5" customHeight="1" x14ac:dyDescent="0.25">
      <c r="A167" s="45" t="s">
        <v>113</v>
      </c>
      <c r="B167" s="46" t="s">
        <v>15</v>
      </c>
      <c r="C167" s="46" t="s">
        <v>6</v>
      </c>
      <c r="D167" s="7"/>
      <c r="E167" s="48">
        <v>100</v>
      </c>
      <c r="F167" s="7"/>
      <c r="G167" s="7"/>
      <c r="H167" s="7"/>
      <c r="I167" s="7"/>
      <c r="J167" s="6">
        <f>G167/E167</f>
        <v>0</v>
      </c>
      <c r="K167" s="6">
        <f>H167/E167</f>
        <v>0</v>
      </c>
    </row>
    <row r="168" spans="1:11" ht="86.25" customHeight="1" x14ac:dyDescent="0.25">
      <c r="A168" s="45" t="s">
        <v>114</v>
      </c>
      <c r="B168" s="46" t="s">
        <v>15</v>
      </c>
      <c r="C168" s="46" t="s">
        <v>6</v>
      </c>
      <c r="D168" s="45"/>
      <c r="E168" s="48">
        <v>35</v>
      </c>
      <c r="F168" s="46"/>
      <c r="G168" s="13"/>
      <c r="H168" s="13"/>
      <c r="I168" s="46"/>
      <c r="J168" s="6">
        <f t="shared" ref="J168:J169" si="256">G168/E168</f>
        <v>0</v>
      </c>
      <c r="K168" s="6">
        <f t="shared" ref="K168:K169" si="257">H168/E168</f>
        <v>0</v>
      </c>
    </row>
    <row r="169" spans="1:11" ht="66" customHeight="1" x14ac:dyDescent="0.25">
      <c r="A169" s="45" t="s">
        <v>115</v>
      </c>
      <c r="B169" s="46" t="s">
        <v>15</v>
      </c>
      <c r="C169" s="46" t="s">
        <v>6</v>
      </c>
      <c r="D169" s="45"/>
      <c r="E169" s="48">
        <v>101</v>
      </c>
      <c r="F169" s="46"/>
      <c r="G169" s="13"/>
      <c r="H169" s="13"/>
      <c r="I169" s="46"/>
      <c r="J169" s="6">
        <f t="shared" si="256"/>
        <v>0</v>
      </c>
      <c r="K169" s="6">
        <f t="shared" si="257"/>
        <v>0</v>
      </c>
    </row>
    <row r="175" spans="1:11" x14ac:dyDescent="0.25">
      <c r="A175" t="s">
        <v>118</v>
      </c>
    </row>
    <row r="176" spans="1:11" x14ac:dyDescent="0.25">
      <c r="A176" t="s">
        <v>119</v>
      </c>
    </row>
  </sheetData>
  <mergeCells count="56">
    <mergeCell ref="A6:A16"/>
    <mergeCell ref="B6:B10"/>
    <mergeCell ref="A2:K2"/>
    <mergeCell ref="A91:A93"/>
    <mergeCell ref="B91:B93"/>
    <mergeCell ref="A87:A89"/>
    <mergeCell ref="B87:B89"/>
    <mergeCell ref="A58:A61"/>
    <mergeCell ref="B58:B61"/>
    <mergeCell ref="B11:B14"/>
    <mergeCell ref="A76:A78"/>
    <mergeCell ref="B76:B78"/>
    <mergeCell ref="B72:B75"/>
    <mergeCell ref="A72:A75"/>
    <mergeCell ref="B68:B71"/>
    <mergeCell ref="A68:A71"/>
    <mergeCell ref="A106:A108"/>
    <mergeCell ref="B106:B108"/>
    <mergeCell ref="A94:A96"/>
    <mergeCell ref="B94:B96"/>
    <mergeCell ref="A97:A99"/>
    <mergeCell ref="B97:B99"/>
    <mergeCell ref="A115:A117"/>
    <mergeCell ref="B115:B117"/>
    <mergeCell ref="A109:A111"/>
    <mergeCell ref="B109:B111"/>
    <mergeCell ref="A112:A114"/>
    <mergeCell ref="B112:B114"/>
    <mergeCell ref="A50:A53"/>
    <mergeCell ref="A54:A57"/>
    <mergeCell ref="B54:B57"/>
    <mergeCell ref="B50:B53"/>
    <mergeCell ref="B33:B35"/>
    <mergeCell ref="A36:A38"/>
    <mergeCell ref="B36:B38"/>
    <mergeCell ref="A33:A35"/>
    <mergeCell ref="B20:B22"/>
    <mergeCell ref="A39:A42"/>
    <mergeCell ref="B39:B42"/>
    <mergeCell ref="A25:A28"/>
    <mergeCell ref="A17:A24"/>
    <mergeCell ref="B17:B19"/>
    <mergeCell ref="A118:A120"/>
    <mergeCell ref="B118:B120"/>
    <mergeCell ref="A121:A123"/>
    <mergeCell ref="B121:B123"/>
    <mergeCell ref="A124:A126"/>
    <mergeCell ref="B124:B126"/>
    <mergeCell ref="A136:A138"/>
    <mergeCell ref="B136:B138"/>
    <mergeCell ref="A127:A129"/>
    <mergeCell ref="B127:B129"/>
    <mergeCell ref="A130:A132"/>
    <mergeCell ref="B130:B132"/>
    <mergeCell ref="A133:A135"/>
    <mergeCell ref="B133:B135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47" fitToHeight="16" orientation="portrait" r:id="rId1"/>
  <rowBreaks count="1" manualBreakCount="1">
    <brk id="12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1165</vt:lpstr>
      <vt:lpstr>'1165'!Область_печати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2019-07-15T01:17:17Z</dcterms:modified>
</cp:coreProperties>
</file>