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Форма 6" sheetId="1" r:id="rId1"/>
    <sheet name="Форма 7" sheetId="2" r:id="rId2"/>
    <sheet name="Форма 8" sheetId="3" r:id="rId3"/>
  </sheets>
  <definedNames>
    <definedName name="_xlnm.Print_Titles" localSheetId="0">'Форма 6'!$9:$12</definedName>
    <definedName name="_xlnm.Print_Titles" localSheetId="1">'Форма 7'!$6:$7</definedName>
    <definedName name="_xlnm.Print_Titles" localSheetId="2">'Форма 8'!$6:$7</definedName>
  </definedNames>
  <calcPr calcId="152511"/>
</workbook>
</file>

<file path=xl/calcChain.xml><?xml version="1.0" encoding="utf-8"?>
<calcChain xmlns="http://schemas.openxmlformats.org/spreadsheetml/2006/main">
  <c r="G13" i="1" l="1"/>
  <c r="H103" i="3" l="1"/>
  <c r="G103" i="3"/>
  <c r="J103" i="3" s="1"/>
  <c r="F103" i="3"/>
  <c r="E103" i="3"/>
  <c r="K103" i="3" s="1"/>
  <c r="D103" i="3"/>
  <c r="H102" i="3"/>
  <c r="G102" i="3"/>
  <c r="J102" i="3" s="1"/>
  <c r="F102" i="3"/>
  <c r="E102" i="3"/>
  <c r="K102" i="3" s="1"/>
  <c r="D102" i="3"/>
  <c r="H101" i="3"/>
  <c r="G101" i="3"/>
  <c r="J101" i="3" s="1"/>
  <c r="F101" i="3"/>
  <c r="E101" i="3"/>
  <c r="K101" i="3" s="1"/>
  <c r="D101" i="3"/>
  <c r="K100" i="3"/>
  <c r="J100" i="3"/>
  <c r="I100" i="3"/>
  <c r="K99" i="3"/>
  <c r="J99" i="3"/>
  <c r="I99" i="3"/>
  <c r="I102" i="3" s="1"/>
  <c r="K98" i="3"/>
  <c r="H98" i="3"/>
  <c r="G98" i="3"/>
  <c r="F98" i="3"/>
  <c r="E98" i="3"/>
  <c r="D98" i="3"/>
  <c r="H97" i="3"/>
  <c r="G97" i="3"/>
  <c r="F97" i="3"/>
  <c r="E97" i="3"/>
  <c r="K97" i="3" s="1"/>
  <c r="D97" i="3"/>
  <c r="K96" i="3"/>
  <c r="I96" i="3"/>
  <c r="H96" i="3"/>
  <c r="G96" i="3"/>
  <c r="F96" i="3"/>
  <c r="E96" i="3"/>
  <c r="D96" i="3"/>
  <c r="H95" i="3"/>
  <c r="G95" i="3"/>
  <c r="F95" i="3"/>
  <c r="E95" i="3"/>
  <c r="K95" i="3" s="1"/>
  <c r="D95" i="3"/>
  <c r="K94" i="3"/>
  <c r="H94" i="3"/>
  <c r="G94" i="3"/>
  <c r="F94" i="3"/>
  <c r="E94" i="3"/>
  <c r="D94" i="3"/>
  <c r="I93" i="3"/>
  <c r="H93" i="3"/>
  <c r="G93" i="3"/>
  <c r="F93" i="3"/>
  <c r="E93" i="3"/>
  <c r="D93" i="3"/>
  <c r="H92" i="3"/>
  <c r="F92" i="3"/>
  <c r="D92" i="3"/>
  <c r="H91" i="3"/>
  <c r="G91" i="3"/>
  <c r="F91" i="3"/>
  <c r="E91" i="3"/>
  <c r="K91" i="3" s="1"/>
  <c r="H90" i="3"/>
  <c r="F90" i="3"/>
  <c r="F89" i="3" s="1"/>
  <c r="D89" i="3"/>
  <c r="I88" i="3"/>
  <c r="H88" i="3"/>
  <c r="G88" i="3"/>
  <c r="F88" i="3"/>
  <c r="E88" i="3"/>
  <c r="K88" i="3" s="1"/>
  <c r="D88" i="3"/>
  <c r="K87" i="3"/>
  <c r="I87" i="3"/>
  <c r="H87" i="3"/>
  <c r="G87" i="3"/>
  <c r="F87" i="3"/>
  <c r="E87" i="3"/>
  <c r="D87" i="3"/>
  <c r="I86" i="3"/>
  <c r="H86" i="3"/>
  <c r="G86" i="3"/>
  <c r="F86" i="3"/>
  <c r="E86" i="3"/>
  <c r="D86" i="3"/>
  <c r="H85" i="3"/>
  <c r="F85" i="3"/>
  <c r="D85" i="3"/>
  <c r="K84" i="3"/>
  <c r="J84" i="3"/>
  <c r="K83" i="3"/>
  <c r="J83" i="3"/>
  <c r="K82" i="3"/>
  <c r="J82" i="3"/>
  <c r="I81" i="3"/>
  <c r="H81" i="3"/>
  <c r="G81" i="3"/>
  <c r="F81" i="3"/>
  <c r="E81" i="3"/>
  <c r="K81" i="3" s="1"/>
  <c r="D81" i="3"/>
  <c r="K80" i="3"/>
  <c r="H80" i="3"/>
  <c r="G80" i="3"/>
  <c r="F80" i="3"/>
  <c r="E80" i="3"/>
  <c r="D80" i="3"/>
  <c r="H79" i="3"/>
  <c r="G79" i="3"/>
  <c r="F79" i="3"/>
  <c r="E79" i="3"/>
  <c r="D79" i="3"/>
  <c r="H78" i="3"/>
  <c r="F78" i="3"/>
  <c r="D78" i="3"/>
  <c r="K77" i="3"/>
  <c r="J77" i="3"/>
  <c r="I77" i="3"/>
  <c r="K76" i="3"/>
  <c r="J76" i="3"/>
  <c r="I76" i="3"/>
  <c r="H75" i="3"/>
  <c r="G75" i="3"/>
  <c r="F75" i="3"/>
  <c r="E75" i="3"/>
  <c r="K75" i="3" s="1"/>
  <c r="D75" i="3"/>
  <c r="K74" i="3"/>
  <c r="H74" i="3"/>
  <c r="G74" i="3"/>
  <c r="F74" i="3"/>
  <c r="E74" i="3"/>
  <c r="D74" i="3"/>
  <c r="H73" i="3"/>
  <c r="G73" i="3"/>
  <c r="F73" i="3"/>
  <c r="E73" i="3"/>
  <c r="D73" i="3"/>
  <c r="H72" i="3"/>
  <c r="F72" i="3"/>
  <c r="D72" i="3"/>
  <c r="K71" i="3"/>
  <c r="J71" i="3"/>
  <c r="I71" i="3"/>
  <c r="K70" i="3"/>
  <c r="J70" i="3"/>
  <c r="I70" i="3"/>
  <c r="H69" i="3"/>
  <c r="G69" i="3"/>
  <c r="F69" i="3"/>
  <c r="E69" i="3"/>
  <c r="K69" i="3" s="1"/>
  <c r="D69" i="3"/>
  <c r="K68" i="3"/>
  <c r="H68" i="3"/>
  <c r="G68" i="3"/>
  <c r="F68" i="3"/>
  <c r="E68" i="3"/>
  <c r="D68" i="3"/>
  <c r="G67" i="3"/>
  <c r="F67" i="3"/>
  <c r="E67" i="3"/>
  <c r="D67" i="3"/>
  <c r="G66" i="3"/>
  <c r="F66" i="3"/>
  <c r="E66" i="3"/>
  <c r="D66" i="3"/>
  <c r="K65" i="3"/>
  <c r="J65" i="3"/>
  <c r="I65" i="3"/>
  <c r="J64" i="3"/>
  <c r="H64" i="3"/>
  <c r="G64" i="3"/>
  <c r="G63" i="3"/>
  <c r="F63" i="3"/>
  <c r="E63" i="3"/>
  <c r="D63" i="3"/>
  <c r="J62" i="3"/>
  <c r="H62" i="3"/>
  <c r="F62" i="3"/>
  <c r="K62" i="3" s="1"/>
  <c r="D62" i="3"/>
  <c r="K61" i="3"/>
  <c r="H61" i="3"/>
  <c r="G61" i="3"/>
  <c r="F61" i="3"/>
  <c r="D61" i="3"/>
  <c r="D60" i="3" s="1"/>
  <c r="H60" i="3"/>
  <c r="K60" i="3" s="1"/>
  <c r="F60" i="3"/>
  <c r="E60" i="3"/>
  <c r="K59" i="3"/>
  <c r="J59" i="3"/>
  <c r="I59" i="3"/>
  <c r="K58" i="3"/>
  <c r="J58" i="3"/>
  <c r="I58" i="3"/>
  <c r="J57" i="3"/>
  <c r="H57" i="3"/>
  <c r="G57" i="3"/>
  <c r="F57" i="3"/>
  <c r="I57" i="3" s="1"/>
  <c r="E57" i="3"/>
  <c r="D57" i="3"/>
  <c r="J56" i="3"/>
  <c r="H56" i="3"/>
  <c r="G56" i="3"/>
  <c r="F56" i="3"/>
  <c r="I56" i="3" s="1"/>
  <c r="E56" i="3"/>
  <c r="D56" i="3"/>
  <c r="J55" i="3"/>
  <c r="H55" i="3"/>
  <c r="G55" i="3"/>
  <c r="F55" i="3"/>
  <c r="I55" i="3" s="1"/>
  <c r="D55" i="3"/>
  <c r="D54" i="3" s="1"/>
  <c r="H54" i="3"/>
  <c r="G54" i="3"/>
  <c r="F54" i="3"/>
  <c r="I54" i="3" s="1"/>
  <c r="K53" i="3"/>
  <c r="J53" i="3"/>
  <c r="I53" i="3"/>
  <c r="K52" i="3"/>
  <c r="I52" i="3"/>
  <c r="E52" i="3"/>
  <c r="E55" i="3" s="1"/>
  <c r="E54" i="3" s="1"/>
  <c r="J54" i="3" s="1"/>
  <c r="K51" i="3"/>
  <c r="H51" i="3"/>
  <c r="G51" i="3"/>
  <c r="F51" i="3"/>
  <c r="E51" i="3"/>
  <c r="D51" i="3"/>
  <c r="H50" i="3"/>
  <c r="G50" i="3"/>
  <c r="F50" i="3"/>
  <c r="E50" i="3"/>
  <c r="K50" i="3" s="1"/>
  <c r="D50" i="3"/>
  <c r="K49" i="3"/>
  <c r="H49" i="3"/>
  <c r="G49" i="3"/>
  <c r="F49" i="3"/>
  <c r="E49" i="3"/>
  <c r="D49" i="3"/>
  <c r="H48" i="3"/>
  <c r="G48" i="3"/>
  <c r="F48" i="3"/>
  <c r="E48" i="3"/>
  <c r="K48" i="3" s="1"/>
  <c r="D48" i="3"/>
  <c r="K47" i="3"/>
  <c r="J47" i="3"/>
  <c r="I47" i="3"/>
  <c r="K46" i="3"/>
  <c r="J46" i="3"/>
  <c r="I46" i="3"/>
  <c r="K45" i="3"/>
  <c r="H45" i="3"/>
  <c r="G45" i="3"/>
  <c r="F45" i="3"/>
  <c r="E45" i="3"/>
  <c r="D45" i="3"/>
  <c r="H44" i="3"/>
  <c r="G44" i="3"/>
  <c r="F44" i="3"/>
  <c r="E44" i="3"/>
  <c r="D44" i="3"/>
  <c r="K43" i="3"/>
  <c r="H43" i="3"/>
  <c r="F43" i="3"/>
  <c r="E43" i="3"/>
  <c r="D43" i="3"/>
  <c r="H42" i="3"/>
  <c r="F42" i="3"/>
  <c r="E42" i="3"/>
  <c r="K42" i="3" s="1"/>
  <c r="D42" i="3"/>
  <c r="K41" i="3"/>
  <c r="J41" i="3"/>
  <c r="I41" i="3"/>
  <c r="K40" i="3"/>
  <c r="J40" i="3"/>
  <c r="G40" i="3"/>
  <c r="H39" i="3"/>
  <c r="F39" i="3"/>
  <c r="E39" i="3"/>
  <c r="D39" i="3"/>
  <c r="J38" i="3"/>
  <c r="H38" i="3"/>
  <c r="G38" i="3"/>
  <c r="F38" i="3"/>
  <c r="E38" i="3"/>
  <c r="D38" i="3"/>
  <c r="J37" i="3"/>
  <c r="H37" i="3"/>
  <c r="G37" i="3"/>
  <c r="F37" i="3"/>
  <c r="E37" i="3"/>
  <c r="D37" i="3"/>
  <c r="J36" i="3"/>
  <c r="H36" i="3"/>
  <c r="G36" i="3"/>
  <c r="F36" i="3"/>
  <c r="I36" i="3" s="1"/>
  <c r="E36" i="3"/>
  <c r="D36" i="3"/>
  <c r="K35" i="3"/>
  <c r="J35" i="3"/>
  <c r="I35" i="3"/>
  <c r="K34" i="3"/>
  <c r="J34" i="3"/>
  <c r="I34" i="3"/>
  <c r="J33" i="3"/>
  <c r="H33" i="3"/>
  <c r="G33" i="3"/>
  <c r="F33" i="3"/>
  <c r="I33" i="3" s="1"/>
  <c r="E33" i="3"/>
  <c r="D33" i="3"/>
  <c r="D32" i="3"/>
  <c r="D31" i="3"/>
  <c r="D30" i="3" s="1"/>
  <c r="J29" i="3"/>
  <c r="H29" i="3"/>
  <c r="G29" i="3"/>
  <c r="F29" i="3"/>
  <c r="I29" i="3" s="1"/>
  <c r="E29" i="3"/>
  <c r="D29" i="3"/>
  <c r="J28" i="3"/>
  <c r="H28" i="3"/>
  <c r="G28" i="3"/>
  <c r="F28" i="3"/>
  <c r="I28" i="3" s="1"/>
  <c r="E28" i="3"/>
  <c r="D28" i="3"/>
  <c r="J27" i="3"/>
  <c r="H27" i="3"/>
  <c r="G27" i="3"/>
  <c r="F27" i="3"/>
  <c r="I27" i="3" s="1"/>
  <c r="E27" i="3"/>
  <c r="D27" i="3"/>
  <c r="K26" i="3"/>
  <c r="J26" i="3"/>
  <c r="I26" i="3"/>
  <c r="I25" i="3" s="1"/>
  <c r="H25" i="3"/>
  <c r="G25" i="3"/>
  <c r="F25" i="3"/>
  <c r="E25" i="3"/>
  <c r="D25" i="3"/>
  <c r="K24" i="3"/>
  <c r="J24" i="3"/>
  <c r="H23" i="3"/>
  <c r="G23" i="3"/>
  <c r="F23" i="3"/>
  <c r="F10" i="3" s="1"/>
  <c r="F8" i="3" s="1"/>
  <c r="E23" i="3"/>
  <c r="D23" i="3"/>
  <c r="K22" i="3"/>
  <c r="J22" i="3"/>
  <c r="J21" i="3"/>
  <c r="H21" i="3"/>
  <c r="G21" i="3"/>
  <c r="F21" i="3"/>
  <c r="E21" i="3"/>
  <c r="D21" i="3"/>
  <c r="D20" i="3"/>
  <c r="D19" i="3"/>
  <c r="J18" i="3"/>
  <c r="I18" i="3"/>
  <c r="H18" i="3"/>
  <c r="K18" i="3" s="1"/>
  <c r="G18" i="3"/>
  <c r="F18" i="3"/>
  <c r="E18" i="3"/>
  <c r="D18" i="3"/>
  <c r="D17" i="3"/>
  <c r="J16" i="3"/>
  <c r="H16" i="3"/>
  <c r="K16" i="3" s="1"/>
  <c r="G16" i="3"/>
  <c r="F16" i="3"/>
  <c r="E16" i="3"/>
  <c r="D16" i="3"/>
  <c r="H15" i="3"/>
  <c r="F15" i="3"/>
  <c r="D15" i="3"/>
  <c r="J14" i="3"/>
  <c r="I14" i="3"/>
  <c r="H14" i="3"/>
  <c r="K14" i="3" s="1"/>
  <c r="G14" i="3"/>
  <c r="F14" i="3"/>
  <c r="E14" i="3"/>
  <c r="D14" i="3"/>
  <c r="H13" i="3"/>
  <c r="F13" i="3"/>
  <c r="D13" i="3"/>
  <c r="K12" i="3"/>
  <c r="J12" i="3"/>
  <c r="J11" i="3"/>
  <c r="H11" i="3"/>
  <c r="K11" i="3" s="1"/>
  <c r="G11" i="3"/>
  <c r="F11" i="3"/>
  <c r="E11" i="3"/>
  <c r="D11" i="3"/>
  <c r="H10" i="3"/>
  <c r="D10" i="3"/>
  <c r="J9" i="3"/>
  <c r="I9" i="3"/>
  <c r="H9" i="3"/>
  <c r="K9" i="3" s="1"/>
  <c r="G9" i="3"/>
  <c r="F9" i="3"/>
  <c r="E9" i="3"/>
  <c r="D9" i="3"/>
  <c r="H8" i="3"/>
  <c r="D8" i="3"/>
  <c r="B7" i="3"/>
  <c r="C7" i="3" s="1"/>
  <c r="D7" i="3" s="1"/>
  <c r="E7" i="3" s="1"/>
  <c r="F7" i="3" s="1"/>
  <c r="G7" i="3" s="1"/>
  <c r="H7" i="3" s="1"/>
  <c r="I7" i="3" s="1"/>
  <c r="J7" i="3" s="1"/>
  <c r="K7" i="3" s="1"/>
  <c r="I23" i="3" l="1"/>
  <c r="I21" i="3" s="1"/>
  <c r="K25" i="3"/>
  <c r="K21" i="3"/>
  <c r="K23" i="3"/>
  <c r="J25" i="3"/>
  <c r="K33" i="3"/>
  <c r="K36" i="3"/>
  <c r="I37" i="3"/>
  <c r="F31" i="3"/>
  <c r="K37" i="3"/>
  <c r="I38" i="3"/>
  <c r="F32" i="3"/>
  <c r="K38" i="3"/>
  <c r="K54" i="3"/>
  <c r="J88" i="3"/>
  <c r="J91" i="3"/>
  <c r="E90" i="3"/>
  <c r="E89" i="3" s="1"/>
  <c r="K93" i="3"/>
  <c r="E92" i="3"/>
  <c r="K92" i="3" s="1"/>
  <c r="J93" i="3"/>
  <c r="G90" i="3"/>
  <c r="G92" i="3"/>
  <c r="J92" i="3" s="1"/>
  <c r="I90" i="3"/>
  <c r="I92" i="3"/>
  <c r="J95" i="3"/>
  <c r="E15" i="3"/>
  <c r="G15" i="3"/>
  <c r="I15" i="3"/>
  <c r="J23" i="3"/>
  <c r="K27" i="3"/>
  <c r="K28" i="3"/>
  <c r="K29" i="3"/>
  <c r="H32" i="3"/>
  <c r="E32" i="3"/>
  <c r="E20" i="3" s="1"/>
  <c r="K44" i="3"/>
  <c r="J44" i="3"/>
  <c r="G32" i="3"/>
  <c r="I44" i="3"/>
  <c r="J48" i="3"/>
  <c r="I48" i="3"/>
  <c r="J50" i="3"/>
  <c r="I50" i="3"/>
  <c r="J61" i="3"/>
  <c r="G60" i="3"/>
  <c r="J60" i="3" s="1"/>
  <c r="I61" i="3"/>
  <c r="J69" i="3"/>
  <c r="I69" i="3"/>
  <c r="K73" i="3"/>
  <c r="E72" i="3"/>
  <c r="K72" i="3" s="1"/>
  <c r="J73" i="3"/>
  <c r="G72" i="3"/>
  <c r="I73" i="3"/>
  <c r="J75" i="3"/>
  <c r="I75" i="3"/>
  <c r="K79" i="3"/>
  <c r="E78" i="3"/>
  <c r="K78" i="3" s="1"/>
  <c r="J79" i="3"/>
  <c r="G78" i="3"/>
  <c r="I79" i="3"/>
  <c r="J81" i="3"/>
  <c r="K86" i="3"/>
  <c r="E85" i="3"/>
  <c r="K85" i="3" s="1"/>
  <c r="J86" i="3"/>
  <c r="G85" i="3"/>
  <c r="J85" i="3" s="1"/>
  <c r="I85" i="3"/>
  <c r="K90" i="3"/>
  <c r="H89" i="3"/>
  <c r="K89" i="3" s="1"/>
  <c r="J97" i="3"/>
  <c r="I103" i="3"/>
  <c r="I97" i="3" s="1"/>
  <c r="I95" i="3" s="1"/>
  <c r="I94" i="3"/>
  <c r="K39" i="3"/>
  <c r="I40" i="3"/>
  <c r="G39" i="3"/>
  <c r="J39" i="3" s="1"/>
  <c r="E31" i="3"/>
  <c r="G43" i="3"/>
  <c r="J45" i="3"/>
  <c r="I45" i="3"/>
  <c r="J49" i="3"/>
  <c r="I49" i="3"/>
  <c r="J51" i="3"/>
  <c r="I51" i="3"/>
  <c r="K55" i="3"/>
  <c r="K56" i="3"/>
  <c r="K57" i="3"/>
  <c r="I60" i="3"/>
  <c r="I62" i="3"/>
  <c r="J63" i="3"/>
  <c r="H67" i="3"/>
  <c r="K64" i="3"/>
  <c r="I64" i="3"/>
  <c r="H63" i="3"/>
  <c r="J66" i="3"/>
  <c r="J67" i="3"/>
  <c r="J68" i="3"/>
  <c r="I68" i="3"/>
  <c r="J74" i="3"/>
  <c r="I74" i="3"/>
  <c r="J80" i="3"/>
  <c r="I80" i="3"/>
  <c r="J87" i="3"/>
  <c r="J94" i="3"/>
  <c r="J96" i="3"/>
  <c r="J98" i="3"/>
  <c r="I98" i="3"/>
  <c r="I101" i="3"/>
  <c r="J52" i="3"/>
  <c r="K63" i="3" l="1"/>
  <c r="I63" i="3"/>
  <c r="J43" i="3"/>
  <c r="G31" i="3"/>
  <c r="I43" i="3"/>
  <c r="G42" i="3"/>
  <c r="J72" i="3"/>
  <c r="I72" i="3"/>
  <c r="J32" i="3"/>
  <c r="G20" i="3"/>
  <c r="J20" i="3" s="1"/>
  <c r="K32" i="3"/>
  <c r="H20" i="3"/>
  <c r="I10" i="3"/>
  <c r="E13" i="3"/>
  <c r="K13" i="3" s="1"/>
  <c r="E10" i="3"/>
  <c r="F30" i="3"/>
  <c r="F19" i="3"/>
  <c r="F17" i="3" s="1"/>
  <c r="H66" i="3"/>
  <c r="K67" i="3"/>
  <c r="I67" i="3"/>
  <c r="E30" i="3"/>
  <c r="E19" i="3"/>
  <c r="E17" i="3" s="1"/>
  <c r="I16" i="3"/>
  <c r="I11" i="3" s="1"/>
  <c r="I91" i="3"/>
  <c r="J78" i="3"/>
  <c r="I78" i="3"/>
  <c r="H31" i="3"/>
  <c r="G13" i="3"/>
  <c r="G10" i="3"/>
  <c r="J15" i="3"/>
  <c r="I89" i="3"/>
  <c r="J90" i="3"/>
  <c r="G89" i="3"/>
  <c r="J89" i="3" s="1"/>
  <c r="I39" i="3"/>
  <c r="I32" i="3"/>
  <c r="I20" i="3" s="1"/>
  <c r="F20" i="3"/>
  <c r="K15" i="3"/>
  <c r="G8" i="3" l="1"/>
  <c r="J10" i="3"/>
  <c r="K31" i="3"/>
  <c r="H30" i="3"/>
  <c r="K30" i="3" s="1"/>
  <c r="H19" i="3"/>
  <c r="I31" i="3"/>
  <c r="I19" i="3" s="1"/>
  <c r="I17" i="3" s="1"/>
  <c r="I13" i="3"/>
  <c r="J13" i="3"/>
  <c r="K66" i="3"/>
  <c r="I66" i="3"/>
  <c r="E8" i="3"/>
  <c r="K8" i="3" s="1"/>
  <c r="K10" i="3"/>
  <c r="I8" i="3"/>
  <c r="K20" i="3"/>
  <c r="J42" i="3"/>
  <c r="I42" i="3"/>
  <c r="J31" i="3"/>
  <c r="G30" i="3"/>
  <c r="J30" i="3" s="1"/>
  <c r="G19" i="3"/>
  <c r="G17" i="3" l="1"/>
  <c r="J17" i="3" s="1"/>
  <c r="J19" i="3"/>
  <c r="I30" i="3"/>
  <c r="K19" i="3"/>
  <c r="H17" i="3"/>
  <c r="K17" i="3" s="1"/>
  <c r="J8" i="3"/>
  <c r="B12" i="1" l="1"/>
  <c r="C12" i="1" s="1"/>
  <c r="D12" i="1" s="1"/>
  <c r="E12" i="1" s="1"/>
  <c r="F12" i="1" s="1"/>
  <c r="G12" i="1" s="1"/>
  <c r="H12" i="1" s="1"/>
  <c r="G14" i="1"/>
  <c r="B8" i="2" l="1"/>
  <c r="C8" i="2" s="1"/>
  <c r="D8" i="2" s="1"/>
  <c r="E8" i="2" s="1"/>
  <c r="F8" i="2" s="1"/>
  <c r="G8" i="2" s="1"/>
  <c r="H8" i="2" s="1"/>
  <c r="I8" i="2" s="1"/>
</calcChain>
</file>

<file path=xl/sharedStrings.xml><?xml version="1.0" encoding="utf-8"?>
<sst xmlns="http://schemas.openxmlformats.org/spreadsheetml/2006/main" count="301" uniqueCount="130">
  <si>
    <t>N п/п</t>
  </si>
  <si>
    <t>Наименование целевого показателя</t>
  </si>
  <si>
    <t>Единица измерения</t>
  </si>
  <si>
    <t>Значения целевых показателей государственной программы, подпрограммы, отдельных мероприятий</t>
  </si>
  <si>
    <t>Обоснование отклонений значений целевого показателя на конец отчетного года (при наличии)</t>
  </si>
  <si>
    <t>год, предшествующий отчетному</t>
  </si>
  <si>
    <t>отчетный год</t>
  </si>
  <si>
    <t>план</t>
  </si>
  <si>
    <t>факт</t>
  </si>
  <si>
    <t>в % к плану</t>
  </si>
  <si>
    <t>СВЕДЕНИЯ</t>
  </si>
  <si>
    <t>о достижении значений целевых показателей</t>
  </si>
  <si>
    <t>государственной программы</t>
  </si>
  <si>
    <t>Ответственный исполнитель: министерство природных ресурсов и экологии Магаданской области</t>
  </si>
  <si>
    <t>Форма № 6</t>
  </si>
  <si>
    <t>Наименование основного мероприятия, мероприятия подпрограммы государственной программы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</si>
  <si>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</si>
  <si>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</si>
  <si>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</si>
  <si>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</si>
  <si>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</si>
  <si>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Результаты</t>
  </si>
  <si>
    <t>запланированные</t>
  </si>
  <si>
    <t>достигнутые</t>
  </si>
  <si>
    <t>Форма № 7</t>
  </si>
  <si>
    <t xml:space="preserve">о степени выполнения основных мероприятий, мероприятий и контрольных событий государственной программы 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</si>
  <si>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</si>
  <si>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соисполнитель, участник государственной программы</t>
  </si>
  <si>
    <t>Источники финансирования</t>
  </si>
  <si>
    <t>Сводная бюджетная роспись на конец отчетного периода (тыс. руб.)</t>
  </si>
  <si>
    <t>Кредиторская задолженность на начало отчетного периода (тыс. руб.)</t>
  </si>
  <si>
    <t>Кассовые расходы за отчетный период (тыс. руб.)</t>
  </si>
  <si>
    <t>Фактические расходы за отчетный период (тыс. руб.)</t>
  </si>
  <si>
    <t>Кредиторская задолженность на конец отчетного периода (тыс. руб.)</t>
  </si>
  <si>
    <t>Уровень кассового исполнения (%)</t>
  </si>
  <si>
    <t>Уровень фактического исполнения (%)</t>
  </si>
  <si>
    <t>Сводная бюджетная роспись на 1 января отчетного года (тыс. руб.)</t>
  </si>
  <si>
    <t>Форма № 8</t>
  </si>
  <si>
    <t>об использовании бюджетных ассигнований областного бюджета и иных источников на реализацию государственной программы</t>
  </si>
  <si>
    <t>Всего по государственной программе</t>
  </si>
  <si>
    <t>Всего:</t>
  </si>
  <si>
    <t>ФБ</t>
  </si>
  <si>
    <t>ОБ</t>
  </si>
  <si>
    <t>МБ</t>
  </si>
  <si>
    <t>ВБИ</t>
  </si>
  <si>
    <t>в том числе:</t>
  </si>
  <si>
    <t xml:space="preserve"> - органы местного самоуправления Магаданской области (по согласованию)</t>
  </si>
  <si>
    <t xml:space="preserve"> минприроды Магаданской области</t>
  </si>
  <si>
    <t>Всего</t>
  </si>
  <si>
    <t xml:space="preserve"> - администрация МО «Хасынский городской округ»</t>
  </si>
  <si>
    <t xml:space="preserve"> - администрация МО «Ольский городской округ»</t>
  </si>
  <si>
    <t xml:space="preserve"> - администрация МО «Сусуманский городской округ»</t>
  </si>
  <si>
    <t xml:space="preserve"> - администрация МО «Ягоднинский городской округ»</t>
  </si>
  <si>
    <t xml:space="preserve"> Государственная программа «Развитие системы обращения с отходами производства и потребления на территории Магаданской области» на 2015-2020 годы»</t>
  </si>
  <si>
    <t xml:space="preserve"> министерство строительства, ЖКХ и энергетики Магаданской области</t>
  </si>
  <si>
    <t>1.1. Основное мероприятие «Определение нормативов накопления твердых коммунальных отходов на территории Магаданской области»</t>
  </si>
  <si>
    <t>1.1.1. Мероприятие «Разработка и утверждение нормативов накопления твердых коммунальных отходов на территории Магаданской области»</t>
  </si>
  <si>
    <t>1.3. Основное мероприятие «Разработка проектно-сметной документации (в том числе выполнение инженерных изысканий) по объектам размещения отходов»</t>
  </si>
  <si>
    <t>1.3.1. Мероприятие «Разработка проектно-сметной документации и проведение инженерных изысканий по объекту: «Реконструкция полигона ТКО в городе Магадане»</t>
  </si>
  <si>
    <t xml:space="preserve"> - администрация МО «Город Магадан»</t>
  </si>
  <si>
    <t xml:space="preserve">1.3.2. Мероприятие «Разработка проектно-сметной документации и выполнение инженерных изысканий по объекту: «Реконструкция свалки ТКО в поселке Стекольный» в межмуниципальный полигон ТКО» </t>
  </si>
  <si>
    <t>1.3.3. Мероприятие «Разработка проектно-сметной документации и выполнение инженерных изысканий по объекту «Реконструкция свалки ТКО в поселке Ягодное в межпоселенческий полигон ТКО»</t>
  </si>
  <si>
    <t>1.3.4. Мероприятие «Разработка проектно-сметной документации и выполнение инженерных изысканий по объекту: «Межпоселенческий полигон ТКО в поселке Усть-Омчуг»</t>
  </si>
  <si>
    <t xml:space="preserve"> - администрация МО «Тенькинский городской округ»</t>
  </si>
  <si>
    <t>1.3.5. Мероприятие «Разработка проектно-сметной документации и выполнение инженерных изысканий по объекту: «Межпоселенческий полигон ТКО в городе Сусуман»</t>
  </si>
  <si>
    <t>1.3.6. Мероприятие «Разработка проектно-сметной документации и выполнение инженерных изысканий по объекту: «Межпоселенческий полигон ТКО в поселке Ола»</t>
  </si>
  <si>
    <t>1.3.7. Мероприятие «Разработка проектно-сметной документации и выполнение инженерных изысканий по объекту: «Межпоселенческий полигон ТКО поселке Сеймчан»</t>
  </si>
  <si>
    <t xml:space="preserve"> - администрация МО «Среднеканский городской округ»</t>
  </si>
  <si>
    <t>1.3.8. Мероприятие «Разработка проектно-сметной документации и выполнение инженерных изысканий по объекту: «Полигон ТКО в поселке Эвенск»</t>
  </si>
  <si>
    <t xml:space="preserve"> - администрация МО «Северо-Эвенский городской округ»</t>
  </si>
  <si>
    <t>1.6. Основное мероприятие «Развитие инфраструктуры обращения с отходами»</t>
  </si>
  <si>
    <t>Всего по основному мероприятию</t>
  </si>
  <si>
    <t>1.6.1. Мероприятие «Приобретение оборудования для термического уничтожения различного типа/вида отходов /утилизации отходов для городских округов»</t>
  </si>
  <si>
    <t xml:space="preserve">Приобретено оборудование для термического уничтожения различного типа/вида отходов /утилизации отходов </t>
  </si>
  <si>
    <t>ед.</t>
  </si>
  <si>
    <t>1.1.</t>
  </si>
  <si>
    <t>1.1.1.</t>
  </si>
  <si>
    <t>X</t>
  </si>
  <si>
    <t xml:space="preserve">Реализация положений Федерального закона 458-ФЗ, исполнение отдельных полномочий    </t>
  </si>
  <si>
    <t>30 ноября</t>
  </si>
  <si>
    <t>1.2.</t>
  </si>
  <si>
    <t>1.2.1.</t>
  </si>
  <si>
    <t xml:space="preserve"> минприроды Магаданской области;  - администрация МО «Хасынский городской округ»</t>
  </si>
  <si>
    <t xml:space="preserve"> минприроды Магаданской области;  - администрация МО «Тенькинский городской округ»</t>
  </si>
  <si>
    <t xml:space="preserve"> минприроды Магаданской области;  - администрация МО «Сусуманский городской округ»</t>
  </si>
  <si>
    <t xml:space="preserve"> минприроды Магаданской области;  - администрация МО «Ольский городской округ»</t>
  </si>
  <si>
    <t xml:space="preserve"> минприроды Магаданской области;  - администрация МО «Среднеканский городской округ»</t>
  </si>
  <si>
    <t>реализация мероприятия продолжается</t>
  </si>
  <si>
    <t>разработка проектно-сметной документации и выполнение инженерных изысканий объекта: Полигон ТКО» для обеспечения сбора и размещения отходов IV и V класса опасности с территории городского округа</t>
  </si>
  <si>
    <t>1.2.3.</t>
  </si>
  <si>
    <t>1.2.4.</t>
  </si>
  <si>
    <t>1.2.5.</t>
  </si>
  <si>
    <t>1.2.6.</t>
  </si>
  <si>
    <t>1.2.7.</t>
  </si>
  <si>
    <t>1.3.</t>
  </si>
  <si>
    <t>1.3.1.</t>
  </si>
  <si>
    <t xml:space="preserve"> минприроды Магаданской области;  - органы местного самоуправления Магаданской области (по согласованию)</t>
  </si>
  <si>
    <t xml:space="preserve">Увеличение доли утилизированных отходов; снижение  доли захораниваемых отходов </t>
  </si>
  <si>
    <t xml:space="preserve">«Развитие системы обращения с отходами производства и потребления на территории Магаданской области» на 2015-2021 годы» </t>
  </si>
  <si>
    <t>1.4. Основное мероприятие «Разработка проектно-сметной документации «Реконструкция полигона TKO в городе Магадане»</t>
  </si>
  <si>
    <t>1.</t>
  </si>
  <si>
    <t>Количество объектов, для которых разработана проектно-сметная документация и выполнены инженерные изыскания по объектам</t>
  </si>
  <si>
    <t>Не исполнен контракт по разработке ПСД в Северо-Эвенском городском округе по вине Исполнителя</t>
  </si>
  <si>
    <t>2.2.</t>
  </si>
  <si>
    <t>Контрольное событие 2.2. Разработана проектно-сметная документация по реконструкции  полигона ТКО в п. Стекольный</t>
  </si>
  <si>
    <t>Хасынский городской округ</t>
  </si>
  <si>
    <t>Получена проектно-сметная документация, реализация мероприятия будет продолжена в 2019 году (проведение общественных слушаний, получение результатов экспертизы документации</t>
  </si>
  <si>
    <t>2.4.</t>
  </si>
  <si>
    <t>Контрольное событие 2.4. Разработана проектно-сметная документация по строительству  полигона ТКО в п. Усть-Омчуг</t>
  </si>
  <si>
    <t>Тенькинский городской округ</t>
  </si>
  <si>
    <t>01 сентября</t>
  </si>
  <si>
    <t>2.5.</t>
  </si>
  <si>
    <t>Контрольное событие 2.5. Разработана проектно-сметная документация по строительству полигона ТКО в г. Сусумане</t>
  </si>
  <si>
    <t>Сусуманский городской округ</t>
  </si>
  <si>
    <t>2.6.</t>
  </si>
  <si>
    <t>Контрольное событие 2.6. Разработана проектно-сметная документация по строительству полигона ТКО в п. Ола</t>
  </si>
  <si>
    <t>Ольский городской округ</t>
  </si>
  <si>
    <t>2.7.</t>
  </si>
  <si>
    <t>Контрольное событие 2.7. Разработана проектно-сметная документация по строительству полигона ТКО в пос. Сеймчан</t>
  </si>
  <si>
    <t>Среднеканский городской округ</t>
  </si>
  <si>
    <t xml:space="preserve"> минприроды Магаданской области;  - администрация МО «Ягоднинский городской округ»</t>
  </si>
  <si>
    <t>Произведена оплата за полученное в 2017 году оборудование, позволяющее снизить долю захораниваемых отходов</t>
  </si>
  <si>
    <t>12 ноября</t>
  </si>
  <si>
    <t>26 ноября</t>
  </si>
  <si>
    <t>20 ноября</t>
  </si>
  <si>
    <t>15 декабря</t>
  </si>
  <si>
    <t>07  декабря</t>
  </si>
  <si>
    <t xml:space="preserve">Утверждены нормативы накопления ТКО, </t>
  </si>
  <si>
    <t>Получена проектно-сметная документация, реализация мероприятия будет продолжена в 2019 году (проведение общественных слушаний, получение результатов экспертизы документации)</t>
  </si>
  <si>
    <t>Выполнены и оплачены инженерные изыскания по объекту. Реализация мероприятия продолжается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</si>
</sst>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\-#,##0.0\ "/>
    <numFmt numFmtId="165" formatCode="0.0%"/>
    <numFmt numFmtId="166" formatCode="#,##0.0"/>
    <numFmt numFmtId="167" formatCode="_-* #,##0.0\ _₽_-;\-* #,##0.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vertical="top"/>
    </xf>
    <xf numFmtId="164" fontId="1" fillId="0" borderId="5" xfId="1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/>
    </xf>
    <xf numFmtId="165" fontId="1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8" sqref="E18"/>
    </sheetView>
  </sheetViews>
  <sheetFormatPr defaultRowHeight="15" x14ac:dyDescent="0.25"/>
  <cols>
    <col min="1" max="1" width="3.85546875" style="1" customWidth="1"/>
    <col min="2" max="2" width="38.85546875" style="1" customWidth="1"/>
    <col min="3" max="3" width="12" style="1" customWidth="1"/>
    <col min="4" max="4" width="17.28515625" style="1" customWidth="1"/>
    <col min="5" max="6" width="12.42578125" style="1" bestFit="1" customWidth="1"/>
    <col min="7" max="7" width="10.42578125" style="1" customWidth="1"/>
    <col min="8" max="8" width="26.5703125" style="1" customWidth="1"/>
    <col min="9" max="16384" width="9.140625" style="1"/>
  </cols>
  <sheetData>
    <row r="1" spans="1:8" x14ac:dyDescent="0.25">
      <c r="H1" s="3" t="s">
        <v>14</v>
      </c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4" t="s">
        <v>10</v>
      </c>
      <c r="B3" s="34"/>
      <c r="C3" s="34"/>
      <c r="D3" s="34"/>
      <c r="E3" s="34"/>
      <c r="F3" s="34"/>
      <c r="G3" s="34"/>
      <c r="H3" s="34"/>
    </row>
    <row r="4" spans="1:8" x14ac:dyDescent="0.25">
      <c r="A4" s="34" t="s">
        <v>11</v>
      </c>
      <c r="B4" s="34"/>
      <c r="C4" s="34"/>
      <c r="D4" s="34"/>
      <c r="E4" s="34"/>
      <c r="F4" s="34"/>
      <c r="G4" s="34"/>
      <c r="H4" s="34"/>
    </row>
    <row r="5" spans="1:8" x14ac:dyDescent="0.25">
      <c r="A5" s="34" t="s">
        <v>12</v>
      </c>
      <c r="B5" s="34"/>
      <c r="C5" s="34"/>
      <c r="D5" s="34"/>
      <c r="E5" s="34"/>
      <c r="F5" s="34"/>
      <c r="G5" s="34"/>
      <c r="H5" s="34"/>
    </row>
    <row r="6" spans="1:8" x14ac:dyDescent="0.25">
      <c r="A6" s="35" t="s">
        <v>98</v>
      </c>
      <c r="B6" s="35"/>
      <c r="C6" s="35"/>
      <c r="D6" s="35"/>
      <c r="E6" s="35"/>
      <c r="F6" s="35"/>
      <c r="G6" s="35"/>
      <c r="H6" s="35"/>
    </row>
    <row r="7" spans="1:8" x14ac:dyDescent="0.25">
      <c r="A7" s="36" t="s">
        <v>13</v>
      </c>
      <c r="B7" s="36"/>
      <c r="C7" s="36"/>
      <c r="D7" s="36"/>
      <c r="E7" s="36"/>
      <c r="F7" s="36"/>
      <c r="G7" s="36"/>
      <c r="H7" s="36"/>
    </row>
    <row r="9" spans="1:8" ht="30" customHeight="1" x14ac:dyDescent="0.25">
      <c r="A9" s="37" t="s">
        <v>0</v>
      </c>
      <c r="B9" s="37" t="s">
        <v>1</v>
      </c>
      <c r="C9" s="37" t="s">
        <v>2</v>
      </c>
      <c r="D9" s="38" t="s">
        <v>3</v>
      </c>
      <c r="E9" s="39"/>
      <c r="F9" s="39"/>
      <c r="G9" s="39"/>
      <c r="H9" s="37" t="s">
        <v>4</v>
      </c>
    </row>
    <row r="10" spans="1:8" x14ac:dyDescent="0.25">
      <c r="A10" s="37"/>
      <c r="B10" s="37"/>
      <c r="C10" s="37"/>
      <c r="D10" s="38" t="s">
        <v>5</v>
      </c>
      <c r="E10" s="40" t="s">
        <v>6</v>
      </c>
      <c r="F10" s="40"/>
      <c r="G10" s="40"/>
      <c r="H10" s="37"/>
    </row>
    <row r="11" spans="1:8" ht="30" x14ac:dyDescent="0.25">
      <c r="A11" s="37"/>
      <c r="B11" s="37"/>
      <c r="C11" s="37"/>
      <c r="D11" s="39"/>
      <c r="E11" s="5" t="s">
        <v>7</v>
      </c>
      <c r="F11" s="5" t="s">
        <v>8</v>
      </c>
      <c r="G11" s="6" t="s">
        <v>9</v>
      </c>
      <c r="H11" s="37"/>
    </row>
    <row r="12" spans="1:8" x14ac:dyDescent="0.25">
      <c r="A12" s="8">
        <v>1</v>
      </c>
      <c r="B12" s="14">
        <f>A12+1</f>
        <v>2</v>
      </c>
      <c r="C12" s="14">
        <f t="shared" ref="C12:H12" si="0">B12+1</f>
        <v>3</v>
      </c>
      <c r="D12" s="14">
        <f t="shared" si="0"/>
        <v>4</v>
      </c>
      <c r="E12" s="14">
        <f t="shared" si="0"/>
        <v>5</v>
      </c>
      <c r="F12" s="14">
        <f t="shared" si="0"/>
        <v>6</v>
      </c>
      <c r="G12" s="14">
        <f t="shared" si="0"/>
        <v>7</v>
      </c>
      <c r="H12" s="14">
        <f t="shared" si="0"/>
        <v>8</v>
      </c>
    </row>
    <row r="13" spans="1:8" ht="75" x14ac:dyDescent="0.25">
      <c r="A13" s="30" t="s">
        <v>100</v>
      </c>
      <c r="B13" s="30" t="s">
        <v>101</v>
      </c>
      <c r="C13" s="31" t="s">
        <v>74</v>
      </c>
      <c r="D13" s="16">
        <v>0</v>
      </c>
      <c r="E13" s="16">
        <v>6</v>
      </c>
      <c r="F13" s="16">
        <v>5</v>
      </c>
      <c r="G13" s="17">
        <f>F13/E13</f>
        <v>0.83333333333333337</v>
      </c>
      <c r="H13" s="6" t="s">
        <v>102</v>
      </c>
    </row>
    <row r="14" spans="1:8" ht="45" x14ac:dyDescent="0.25">
      <c r="A14" s="15">
        <v>2</v>
      </c>
      <c r="B14" s="5" t="s">
        <v>73</v>
      </c>
      <c r="C14" s="15" t="s">
        <v>74</v>
      </c>
      <c r="D14" s="16">
        <v>6</v>
      </c>
      <c r="E14" s="16">
        <v>6</v>
      </c>
      <c r="F14" s="16">
        <v>6</v>
      </c>
      <c r="G14" s="17">
        <f>F14/E14</f>
        <v>1</v>
      </c>
      <c r="H14" s="7"/>
    </row>
  </sheetData>
  <mergeCells count="12">
    <mergeCell ref="H9:H11"/>
    <mergeCell ref="D9:G9"/>
    <mergeCell ref="A9:A11"/>
    <mergeCell ref="B9:B11"/>
    <mergeCell ref="C9:C11"/>
    <mergeCell ref="D10:D11"/>
    <mergeCell ref="E10:G10"/>
    <mergeCell ref="A4:H4"/>
    <mergeCell ref="A3:H3"/>
    <mergeCell ref="A5:H5"/>
    <mergeCell ref="A6:H6"/>
    <mergeCell ref="A7:H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B12" sqref="B12"/>
    </sheetView>
  </sheetViews>
  <sheetFormatPr defaultRowHeight="15" x14ac:dyDescent="0.25"/>
  <cols>
    <col min="1" max="1" width="6.28515625" style="1" customWidth="1"/>
    <col min="2" max="2" width="34.85546875" style="1" customWidth="1"/>
    <col min="3" max="3" width="18.5703125" style="1" customWidth="1"/>
    <col min="4" max="4" width="12.7109375" style="1" customWidth="1"/>
    <col min="5" max="5" width="14.5703125" style="1" customWidth="1"/>
    <col min="6" max="6" width="13.85546875" style="1" customWidth="1"/>
    <col min="7" max="7" width="18.42578125" style="1" customWidth="1"/>
    <col min="8" max="8" width="19.28515625" style="1" customWidth="1"/>
    <col min="9" max="9" width="21.140625" style="1" customWidth="1"/>
    <col min="10" max="16384" width="9.140625" style="1"/>
  </cols>
  <sheetData>
    <row r="1" spans="1:9" x14ac:dyDescent="0.25">
      <c r="I1" s="3" t="s">
        <v>24</v>
      </c>
    </row>
    <row r="2" spans="1:9" x14ac:dyDescent="0.25">
      <c r="A2" s="34" t="s">
        <v>10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5" t="s">
        <v>98</v>
      </c>
      <c r="B4" s="35"/>
      <c r="C4" s="35"/>
      <c r="D4" s="35"/>
      <c r="E4" s="35"/>
      <c r="F4" s="35"/>
      <c r="G4" s="35"/>
      <c r="H4" s="35"/>
      <c r="I4" s="35"/>
    </row>
    <row r="6" spans="1:9" x14ac:dyDescent="0.25">
      <c r="A6" s="37" t="s">
        <v>0</v>
      </c>
      <c r="B6" s="37" t="s">
        <v>15</v>
      </c>
      <c r="C6" s="37" t="s">
        <v>16</v>
      </c>
      <c r="D6" s="40" t="s">
        <v>17</v>
      </c>
      <c r="E6" s="40"/>
      <c r="F6" s="40" t="s">
        <v>20</v>
      </c>
      <c r="G6" s="40"/>
      <c r="H6" s="40" t="s">
        <v>21</v>
      </c>
      <c r="I6" s="40"/>
    </row>
    <row r="7" spans="1:9" ht="48.75" customHeight="1" x14ac:dyDescent="0.25">
      <c r="A7" s="37"/>
      <c r="B7" s="37"/>
      <c r="C7" s="37"/>
      <c r="D7" s="4" t="s">
        <v>18</v>
      </c>
      <c r="E7" s="4" t="s">
        <v>19</v>
      </c>
      <c r="F7" s="4" t="s">
        <v>18</v>
      </c>
      <c r="G7" s="4" t="s">
        <v>19</v>
      </c>
      <c r="H7" s="4" t="s">
        <v>22</v>
      </c>
      <c r="I7" s="4" t="s">
        <v>23</v>
      </c>
    </row>
    <row r="8" spans="1:9" x14ac:dyDescent="0.25">
      <c r="A8" s="8">
        <v>1</v>
      </c>
      <c r="B8" s="4">
        <f>A8+1</f>
        <v>2</v>
      </c>
      <c r="C8" s="4">
        <f t="shared" ref="C8:I8" si="0">B8+1</f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  <c r="H8" s="4">
        <f t="shared" si="0"/>
        <v>8</v>
      </c>
      <c r="I8" s="4">
        <f t="shared" si="0"/>
        <v>9</v>
      </c>
    </row>
    <row r="9" spans="1:9" x14ac:dyDescent="0.25">
      <c r="A9" s="7" t="s">
        <v>75</v>
      </c>
      <c r="B9" s="41" t="s">
        <v>55</v>
      </c>
      <c r="C9" s="42"/>
      <c r="D9" s="42"/>
      <c r="E9" s="42"/>
      <c r="F9" s="42"/>
      <c r="G9" s="42"/>
      <c r="H9" s="42"/>
      <c r="I9" s="43"/>
    </row>
    <row r="10" spans="1:9" ht="75" x14ac:dyDescent="0.25">
      <c r="A10" s="7" t="s">
        <v>76</v>
      </c>
      <c r="B10" s="5" t="s">
        <v>56</v>
      </c>
      <c r="C10" s="18" t="s">
        <v>54</v>
      </c>
      <c r="D10" s="19">
        <v>2014</v>
      </c>
      <c r="E10" s="19">
        <v>2021</v>
      </c>
      <c r="F10" s="7">
        <v>2017</v>
      </c>
      <c r="G10" s="7">
        <v>2018</v>
      </c>
      <c r="H10" s="21" t="s">
        <v>78</v>
      </c>
      <c r="I10" s="21" t="s">
        <v>127</v>
      </c>
    </row>
    <row r="11" spans="1:9" x14ac:dyDescent="0.25">
      <c r="A11" s="7" t="s">
        <v>80</v>
      </c>
      <c r="B11" s="40" t="s">
        <v>57</v>
      </c>
      <c r="C11" s="40"/>
      <c r="D11" s="40"/>
      <c r="E11" s="40"/>
      <c r="F11" s="40"/>
      <c r="G11" s="40"/>
      <c r="H11" s="40"/>
      <c r="I11" s="40"/>
    </row>
    <row r="12" spans="1:9" ht="120" x14ac:dyDescent="0.25">
      <c r="A12" s="7" t="s">
        <v>81</v>
      </c>
      <c r="B12" s="5" t="s">
        <v>60</v>
      </c>
      <c r="C12" s="18" t="s">
        <v>82</v>
      </c>
      <c r="D12" s="19">
        <v>2017</v>
      </c>
      <c r="E12" s="19">
        <v>2018</v>
      </c>
      <c r="F12" s="7">
        <v>2017</v>
      </c>
      <c r="G12" s="7">
        <v>2018</v>
      </c>
      <c r="H12" s="21" t="s">
        <v>88</v>
      </c>
      <c r="I12" s="21" t="s">
        <v>128</v>
      </c>
    </row>
    <row r="13" spans="1:9" ht="60" x14ac:dyDescent="0.25">
      <c r="A13" s="32" t="s">
        <v>103</v>
      </c>
      <c r="B13" s="33" t="s">
        <v>104</v>
      </c>
      <c r="C13" s="32" t="s">
        <v>105</v>
      </c>
      <c r="D13" s="19" t="s">
        <v>77</v>
      </c>
      <c r="E13" s="19" t="s">
        <v>79</v>
      </c>
      <c r="F13" s="19" t="s">
        <v>77</v>
      </c>
      <c r="G13" s="20" t="s">
        <v>122</v>
      </c>
      <c r="H13" s="19" t="s">
        <v>77</v>
      </c>
      <c r="I13" s="19" t="s">
        <v>77</v>
      </c>
    </row>
    <row r="14" spans="1:9" ht="120" x14ac:dyDescent="0.25">
      <c r="A14" s="7" t="s">
        <v>89</v>
      </c>
      <c r="B14" s="5" t="s">
        <v>61</v>
      </c>
      <c r="C14" s="18" t="s">
        <v>120</v>
      </c>
      <c r="D14" s="19">
        <v>2018</v>
      </c>
      <c r="E14" s="19">
        <v>2019</v>
      </c>
      <c r="F14" s="7">
        <v>2018</v>
      </c>
      <c r="G14" s="21" t="s">
        <v>87</v>
      </c>
      <c r="H14" s="21" t="s">
        <v>88</v>
      </c>
      <c r="I14" s="21" t="s">
        <v>129</v>
      </c>
    </row>
    <row r="15" spans="1:9" ht="120" x14ac:dyDescent="0.25">
      <c r="A15" s="7" t="s">
        <v>90</v>
      </c>
      <c r="B15" s="5" t="s">
        <v>62</v>
      </c>
      <c r="C15" s="18" t="s">
        <v>83</v>
      </c>
      <c r="D15" s="19">
        <v>2017</v>
      </c>
      <c r="E15" s="19">
        <v>2018</v>
      </c>
      <c r="F15" s="7">
        <v>2017</v>
      </c>
      <c r="G15" s="7">
        <v>2018</v>
      </c>
      <c r="H15" s="21" t="s">
        <v>88</v>
      </c>
      <c r="I15" s="21" t="s">
        <v>106</v>
      </c>
    </row>
    <row r="16" spans="1:9" ht="60" x14ac:dyDescent="0.25">
      <c r="A16" s="32" t="s">
        <v>107</v>
      </c>
      <c r="B16" s="33" t="s">
        <v>108</v>
      </c>
      <c r="C16" s="32" t="s">
        <v>109</v>
      </c>
      <c r="D16" s="20" t="s">
        <v>77</v>
      </c>
      <c r="E16" s="20" t="s">
        <v>110</v>
      </c>
      <c r="F16" s="20" t="s">
        <v>77</v>
      </c>
      <c r="G16" s="20" t="s">
        <v>123</v>
      </c>
      <c r="H16" s="20" t="s">
        <v>77</v>
      </c>
      <c r="I16" s="20" t="s">
        <v>77</v>
      </c>
    </row>
    <row r="17" spans="1:9" ht="120" x14ac:dyDescent="0.25">
      <c r="A17" s="7" t="s">
        <v>91</v>
      </c>
      <c r="B17" s="5" t="s">
        <v>64</v>
      </c>
      <c r="C17" s="18" t="s">
        <v>84</v>
      </c>
      <c r="D17" s="19">
        <v>2017</v>
      </c>
      <c r="E17" s="19">
        <v>2018</v>
      </c>
      <c r="F17" s="7">
        <v>2017</v>
      </c>
      <c r="G17" s="7">
        <v>2018</v>
      </c>
      <c r="H17" s="21" t="s">
        <v>88</v>
      </c>
      <c r="I17" s="21" t="s">
        <v>106</v>
      </c>
    </row>
    <row r="18" spans="1:9" ht="60" x14ac:dyDescent="0.25">
      <c r="A18" s="32" t="s">
        <v>111</v>
      </c>
      <c r="B18" s="33" t="s">
        <v>112</v>
      </c>
      <c r="C18" s="32" t="s">
        <v>113</v>
      </c>
      <c r="D18" s="20" t="s">
        <v>77</v>
      </c>
      <c r="E18" s="20" t="s">
        <v>79</v>
      </c>
      <c r="F18" s="20" t="s">
        <v>77</v>
      </c>
      <c r="G18" s="20" t="s">
        <v>124</v>
      </c>
      <c r="H18" s="20" t="s">
        <v>77</v>
      </c>
      <c r="I18" s="20" t="s">
        <v>77</v>
      </c>
    </row>
    <row r="19" spans="1:9" ht="120" x14ac:dyDescent="0.25">
      <c r="A19" s="7" t="s">
        <v>92</v>
      </c>
      <c r="B19" s="5" t="s">
        <v>65</v>
      </c>
      <c r="C19" s="18" t="s">
        <v>85</v>
      </c>
      <c r="D19" s="19">
        <v>2017</v>
      </c>
      <c r="E19" s="19">
        <v>2018</v>
      </c>
      <c r="F19" s="7">
        <v>2017</v>
      </c>
      <c r="G19" s="7">
        <v>2017</v>
      </c>
      <c r="H19" s="21" t="s">
        <v>88</v>
      </c>
      <c r="I19" s="21" t="s">
        <v>106</v>
      </c>
    </row>
    <row r="20" spans="1:9" ht="60" x14ac:dyDescent="0.25">
      <c r="A20" s="32" t="s">
        <v>114</v>
      </c>
      <c r="B20" s="33" t="s">
        <v>115</v>
      </c>
      <c r="C20" s="32" t="s">
        <v>116</v>
      </c>
      <c r="D20" s="20" t="s">
        <v>77</v>
      </c>
      <c r="E20" s="20" t="s">
        <v>79</v>
      </c>
      <c r="F20" s="20" t="s">
        <v>77</v>
      </c>
      <c r="G20" s="20" t="s">
        <v>125</v>
      </c>
      <c r="H20" s="20" t="s">
        <v>77</v>
      </c>
      <c r="I20" s="20" t="s">
        <v>77</v>
      </c>
    </row>
    <row r="21" spans="1:9" ht="120" x14ac:dyDescent="0.25">
      <c r="A21" s="7" t="s">
        <v>93</v>
      </c>
      <c r="B21" s="5" t="s">
        <v>66</v>
      </c>
      <c r="C21" s="18" t="s">
        <v>86</v>
      </c>
      <c r="D21" s="20">
        <v>2017</v>
      </c>
      <c r="E21" s="20">
        <v>2018</v>
      </c>
      <c r="F21" s="7">
        <v>2017</v>
      </c>
      <c r="G21" s="7">
        <v>2018</v>
      </c>
      <c r="H21" s="21" t="s">
        <v>88</v>
      </c>
      <c r="I21" s="21" t="s">
        <v>106</v>
      </c>
    </row>
    <row r="22" spans="1:9" ht="60" x14ac:dyDescent="0.25">
      <c r="A22" s="32" t="s">
        <v>117</v>
      </c>
      <c r="B22" s="33" t="s">
        <v>118</v>
      </c>
      <c r="C22" s="32" t="s">
        <v>119</v>
      </c>
      <c r="D22" s="20" t="s">
        <v>77</v>
      </c>
      <c r="E22" s="20" t="s">
        <v>79</v>
      </c>
      <c r="F22" s="20" t="s">
        <v>77</v>
      </c>
      <c r="G22" s="20" t="s">
        <v>126</v>
      </c>
      <c r="H22" s="20" t="s">
        <v>77</v>
      </c>
      <c r="I22" s="20" t="s">
        <v>77</v>
      </c>
    </row>
    <row r="23" spans="1:9" x14ac:dyDescent="0.25">
      <c r="A23" s="7" t="s">
        <v>94</v>
      </c>
      <c r="B23" s="40" t="s">
        <v>70</v>
      </c>
      <c r="C23" s="40"/>
      <c r="D23" s="40"/>
      <c r="E23" s="40"/>
      <c r="F23" s="40"/>
      <c r="G23" s="40"/>
      <c r="H23" s="40"/>
      <c r="I23" s="40"/>
    </row>
    <row r="24" spans="1:9" ht="120" x14ac:dyDescent="0.25">
      <c r="A24" s="7" t="s">
        <v>95</v>
      </c>
      <c r="B24" s="5" t="s">
        <v>72</v>
      </c>
      <c r="C24" s="18" t="s">
        <v>96</v>
      </c>
      <c r="D24" s="19">
        <v>2017</v>
      </c>
      <c r="E24" s="19">
        <v>2018</v>
      </c>
      <c r="F24" s="7">
        <v>2017</v>
      </c>
      <c r="G24" s="7">
        <v>2018</v>
      </c>
      <c r="H24" s="21" t="s">
        <v>97</v>
      </c>
      <c r="I24" s="21" t="s">
        <v>121</v>
      </c>
    </row>
  </sheetData>
  <mergeCells count="12">
    <mergeCell ref="B9:I9"/>
    <mergeCell ref="B11:I11"/>
    <mergeCell ref="B23:I23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M10" sqref="M10:N13"/>
    </sheetView>
  </sheetViews>
  <sheetFormatPr defaultRowHeight="15" x14ac:dyDescent="0.25"/>
  <cols>
    <col min="1" max="1" width="31.140625" style="1" customWidth="1"/>
    <col min="2" max="2" width="21.5703125" style="1" customWidth="1"/>
    <col min="3" max="3" width="6.85546875" style="1" customWidth="1"/>
    <col min="4" max="4" width="14.5703125" style="1" customWidth="1"/>
    <col min="5" max="5" width="14.7109375" style="1" customWidth="1"/>
    <col min="6" max="6" width="15.85546875" style="1" customWidth="1"/>
    <col min="7" max="8" width="13.5703125" style="1" customWidth="1"/>
    <col min="9" max="9" width="14.85546875" style="1" customWidth="1"/>
    <col min="10" max="10" width="12.7109375" style="1" customWidth="1"/>
    <col min="11" max="11" width="13.140625" style="1" customWidth="1"/>
    <col min="12" max="16384" width="9.140625" style="1"/>
  </cols>
  <sheetData>
    <row r="1" spans="1:11" x14ac:dyDescent="0.25">
      <c r="K1" s="3" t="s">
        <v>37</v>
      </c>
    </row>
    <row r="2" spans="1:11" x14ac:dyDescent="0.2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34" t="s">
        <v>98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1" ht="82.5" customHeight="1" x14ac:dyDescent="0.25">
      <c r="A6" s="22" t="s">
        <v>26</v>
      </c>
      <c r="B6" s="22" t="s">
        <v>27</v>
      </c>
      <c r="C6" s="22" t="s">
        <v>28</v>
      </c>
      <c r="D6" s="22" t="s">
        <v>36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35</v>
      </c>
    </row>
    <row r="7" spans="1:11" x14ac:dyDescent="0.25">
      <c r="A7" s="23">
        <v>1</v>
      </c>
      <c r="B7" s="23">
        <f>A7+1</f>
        <v>2</v>
      </c>
      <c r="C7" s="23">
        <f t="shared" ref="C7:K7" si="0">B7+1</f>
        <v>3</v>
      </c>
      <c r="D7" s="23">
        <f t="shared" si="0"/>
        <v>4</v>
      </c>
      <c r="E7" s="23">
        <f t="shared" si="0"/>
        <v>5</v>
      </c>
      <c r="F7" s="23">
        <f t="shared" si="0"/>
        <v>6</v>
      </c>
      <c r="G7" s="23">
        <f t="shared" si="0"/>
        <v>7</v>
      </c>
      <c r="H7" s="23">
        <f t="shared" si="0"/>
        <v>8</v>
      </c>
      <c r="I7" s="23">
        <f t="shared" si="0"/>
        <v>9</v>
      </c>
      <c r="J7" s="23">
        <f t="shared" si="0"/>
        <v>10</v>
      </c>
      <c r="K7" s="23">
        <f t="shared" si="0"/>
        <v>11</v>
      </c>
    </row>
    <row r="8" spans="1:11" x14ac:dyDescent="0.25">
      <c r="A8" s="44" t="s">
        <v>53</v>
      </c>
      <c r="B8" s="47" t="s">
        <v>39</v>
      </c>
      <c r="C8" s="23" t="s">
        <v>40</v>
      </c>
      <c r="D8" s="24">
        <f t="shared" ref="D8:I8" si="1">D9+D10+D11+D12</f>
        <v>21387.4</v>
      </c>
      <c r="E8" s="24">
        <f t="shared" si="1"/>
        <v>21584.1</v>
      </c>
      <c r="F8" s="24">
        <f t="shared" si="1"/>
        <v>11821.2</v>
      </c>
      <c r="G8" s="24">
        <f t="shared" si="1"/>
        <v>21300.2</v>
      </c>
      <c r="H8" s="24">
        <f t="shared" si="1"/>
        <v>9479</v>
      </c>
      <c r="I8" s="24">
        <f t="shared" si="1"/>
        <v>0</v>
      </c>
      <c r="J8" s="25">
        <f t="shared" ref="J8:J71" si="2">G8/E8</f>
        <v>0.98684679926427332</v>
      </c>
      <c r="K8" s="25">
        <f t="shared" ref="K8:K71" si="3">H8/(E8-F8)</f>
        <v>0.9709205256634813</v>
      </c>
    </row>
    <row r="9" spans="1:11" x14ac:dyDescent="0.25">
      <c r="A9" s="45"/>
      <c r="B9" s="48"/>
      <c r="C9" s="23" t="s">
        <v>41</v>
      </c>
      <c r="D9" s="24">
        <f t="shared" ref="D9:I11" si="4">D14+D22</f>
        <v>5297</v>
      </c>
      <c r="E9" s="24">
        <f t="shared" si="4"/>
        <v>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0</v>
      </c>
      <c r="J9" s="25" t="e">
        <f t="shared" si="2"/>
        <v>#DIV/0!</v>
      </c>
      <c r="K9" s="25" t="e">
        <f t="shared" si="3"/>
        <v>#DIV/0!</v>
      </c>
    </row>
    <row r="10" spans="1:11" x14ac:dyDescent="0.25">
      <c r="A10" s="45"/>
      <c r="B10" s="48"/>
      <c r="C10" s="23" t="s">
        <v>42</v>
      </c>
      <c r="D10" s="24">
        <f t="shared" si="4"/>
        <v>14863</v>
      </c>
      <c r="E10" s="24">
        <f t="shared" si="4"/>
        <v>20761.099999999999</v>
      </c>
      <c r="F10" s="24">
        <f t="shared" si="4"/>
        <v>11821.2</v>
      </c>
      <c r="G10" s="24">
        <f t="shared" si="4"/>
        <v>20477.2</v>
      </c>
      <c r="H10" s="24">
        <f t="shared" si="4"/>
        <v>8656</v>
      </c>
      <c r="I10" s="24">
        <f t="shared" si="4"/>
        <v>0</v>
      </c>
      <c r="J10" s="25">
        <f t="shared" si="2"/>
        <v>0.98632538738313491</v>
      </c>
      <c r="K10" s="25">
        <f t="shared" si="3"/>
        <v>0.96824349265651766</v>
      </c>
    </row>
    <row r="11" spans="1:11" x14ac:dyDescent="0.25">
      <c r="A11" s="45"/>
      <c r="B11" s="48"/>
      <c r="C11" s="23" t="s">
        <v>43</v>
      </c>
      <c r="D11" s="24">
        <f t="shared" si="4"/>
        <v>1227.4000000000001</v>
      </c>
      <c r="E11" s="24">
        <f t="shared" si="4"/>
        <v>823</v>
      </c>
      <c r="F11" s="24">
        <f t="shared" si="4"/>
        <v>0</v>
      </c>
      <c r="G11" s="24">
        <f t="shared" si="4"/>
        <v>823</v>
      </c>
      <c r="H11" s="24">
        <f t="shared" si="4"/>
        <v>823</v>
      </c>
      <c r="I11" s="24">
        <f t="shared" si="4"/>
        <v>0</v>
      </c>
      <c r="J11" s="25">
        <f t="shared" si="2"/>
        <v>1</v>
      </c>
      <c r="K11" s="25">
        <f t="shared" si="3"/>
        <v>1</v>
      </c>
    </row>
    <row r="12" spans="1:11" x14ac:dyDescent="0.25">
      <c r="A12" s="45"/>
      <c r="B12" s="49"/>
      <c r="C12" s="23" t="s">
        <v>44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 t="e">
        <f t="shared" si="2"/>
        <v>#DIV/0!</v>
      </c>
      <c r="K12" s="25" t="e">
        <f t="shared" si="3"/>
        <v>#DIV/0!</v>
      </c>
    </row>
    <row r="13" spans="1:11" x14ac:dyDescent="0.25">
      <c r="A13" s="45"/>
      <c r="B13" s="47" t="s">
        <v>47</v>
      </c>
      <c r="C13" s="23" t="s">
        <v>40</v>
      </c>
      <c r="D13" s="24">
        <f t="shared" ref="D13:I13" si="5">D14+D15+D16</f>
        <v>21387.4</v>
      </c>
      <c r="E13" s="24">
        <f t="shared" si="5"/>
        <v>20763.3</v>
      </c>
      <c r="F13" s="24">
        <f t="shared" si="5"/>
        <v>11000.5</v>
      </c>
      <c r="G13" s="24">
        <f t="shared" si="5"/>
        <v>20479.5</v>
      </c>
      <c r="H13" s="24">
        <f t="shared" si="5"/>
        <v>9479</v>
      </c>
      <c r="I13" s="24">
        <f t="shared" si="5"/>
        <v>0</v>
      </c>
      <c r="J13" s="25">
        <f t="shared" si="2"/>
        <v>0.98633165248298682</v>
      </c>
      <c r="K13" s="25">
        <f t="shared" si="3"/>
        <v>0.97093047076658345</v>
      </c>
    </row>
    <row r="14" spans="1:11" x14ac:dyDescent="0.25">
      <c r="A14" s="45"/>
      <c r="B14" s="48"/>
      <c r="C14" s="23" t="s">
        <v>41</v>
      </c>
      <c r="D14" s="24">
        <f t="shared" ref="D14:I14" si="6">D82</f>
        <v>5297</v>
      </c>
      <c r="E14" s="24">
        <f t="shared" si="6"/>
        <v>0</v>
      </c>
      <c r="F14" s="24">
        <f t="shared" si="6"/>
        <v>0</v>
      </c>
      <c r="G14" s="24">
        <f t="shared" si="6"/>
        <v>0</v>
      </c>
      <c r="H14" s="24">
        <f t="shared" si="6"/>
        <v>0</v>
      </c>
      <c r="I14" s="24">
        <f t="shared" si="6"/>
        <v>0</v>
      </c>
      <c r="J14" s="25" t="e">
        <f t="shared" si="2"/>
        <v>#DIV/0!</v>
      </c>
      <c r="K14" s="25" t="e">
        <f t="shared" si="3"/>
        <v>#DIV/0!</v>
      </c>
    </row>
    <row r="15" spans="1:11" x14ac:dyDescent="0.25">
      <c r="A15" s="45"/>
      <c r="B15" s="48"/>
      <c r="C15" s="23" t="s">
        <v>42</v>
      </c>
      <c r="D15" s="24">
        <f t="shared" ref="D15:I16" si="7">D28+D93+D83</f>
        <v>14863</v>
      </c>
      <c r="E15" s="24">
        <f t="shared" si="7"/>
        <v>19940.3</v>
      </c>
      <c r="F15" s="24">
        <f t="shared" si="7"/>
        <v>11000.5</v>
      </c>
      <c r="G15" s="24">
        <f t="shared" si="7"/>
        <v>19656.5</v>
      </c>
      <c r="H15" s="24">
        <f t="shared" si="7"/>
        <v>8656</v>
      </c>
      <c r="I15" s="24">
        <f t="shared" si="7"/>
        <v>0</v>
      </c>
      <c r="J15" s="25">
        <f t="shared" si="2"/>
        <v>0.98576751603536561</v>
      </c>
      <c r="K15" s="25">
        <f t="shared" si="3"/>
        <v>0.96825432336293882</v>
      </c>
    </row>
    <row r="16" spans="1:11" x14ac:dyDescent="0.25">
      <c r="A16" s="45"/>
      <c r="B16" s="26" t="s">
        <v>45</v>
      </c>
      <c r="C16" s="23" t="s">
        <v>43</v>
      </c>
      <c r="D16" s="24">
        <f t="shared" si="7"/>
        <v>1227.4000000000001</v>
      </c>
      <c r="E16" s="24">
        <f t="shared" si="7"/>
        <v>823</v>
      </c>
      <c r="F16" s="24">
        <f t="shared" si="7"/>
        <v>0</v>
      </c>
      <c r="G16" s="24">
        <f t="shared" si="7"/>
        <v>823</v>
      </c>
      <c r="H16" s="24">
        <f t="shared" si="7"/>
        <v>823</v>
      </c>
      <c r="I16" s="24">
        <f t="shared" si="7"/>
        <v>0</v>
      </c>
      <c r="J16" s="25">
        <f t="shared" si="2"/>
        <v>1</v>
      </c>
      <c r="K16" s="25">
        <f t="shared" si="3"/>
        <v>1</v>
      </c>
    </row>
    <row r="17" spans="1:11" x14ac:dyDescent="0.25">
      <c r="A17" s="45"/>
      <c r="B17" s="47" t="s">
        <v>46</v>
      </c>
      <c r="C17" s="23" t="s">
        <v>40</v>
      </c>
      <c r="D17" s="24">
        <f t="shared" ref="D17:I17" si="8">D18+D19+D20</f>
        <v>21387.4</v>
      </c>
      <c r="E17" s="24">
        <f t="shared" si="8"/>
        <v>20763.3</v>
      </c>
      <c r="F17" s="24">
        <f t="shared" si="8"/>
        <v>11000.5</v>
      </c>
      <c r="G17" s="24">
        <f t="shared" si="8"/>
        <v>20479.5</v>
      </c>
      <c r="H17" s="24">
        <f t="shared" si="8"/>
        <v>9479</v>
      </c>
      <c r="I17" s="24">
        <f t="shared" si="8"/>
        <v>0</v>
      </c>
      <c r="J17" s="25">
        <f t="shared" si="2"/>
        <v>0.98633165248298682</v>
      </c>
      <c r="K17" s="25">
        <f t="shared" si="3"/>
        <v>0.97093047076658345</v>
      </c>
    </row>
    <row r="18" spans="1:11" x14ac:dyDescent="0.25">
      <c r="A18" s="45"/>
      <c r="B18" s="48"/>
      <c r="C18" s="23" t="s">
        <v>41</v>
      </c>
      <c r="D18" s="24">
        <f t="shared" ref="D18:I18" si="9">D86</f>
        <v>5297</v>
      </c>
      <c r="E18" s="24">
        <f t="shared" si="9"/>
        <v>0</v>
      </c>
      <c r="F18" s="24">
        <f t="shared" si="9"/>
        <v>0</v>
      </c>
      <c r="G18" s="24">
        <f t="shared" si="9"/>
        <v>0</v>
      </c>
      <c r="H18" s="24">
        <f t="shared" si="9"/>
        <v>0</v>
      </c>
      <c r="I18" s="24">
        <f t="shared" si="9"/>
        <v>0</v>
      </c>
      <c r="J18" s="25" t="e">
        <f t="shared" si="2"/>
        <v>#DIV/0!</v>
      </c>
      <c r="K18" s="25" t="e">
        <f t="shared" si="3"/>
        <v>#DIV/0!</v>
      </c>
    </row>
    <row r="19" spans="1:11" x14ac:dyDescent="0.25">
      <c r="A19" s="45"/>
      <c r="B19" s="48"/>
      <c r="C19" s="23" t="s">
        <v>42</v>
      </c>
      <c r="D19" s="24">
        <f t="shared" ref="D19:I19" si="10">D31+D96+D87</f>
        <v>14863</v>
      </c>
      <c r="E19" s="24">
        <f t="shared" si="10"/>
        <v>19940.3</v>
      </c>
      <c r="F19" s="24">
        <f t="shared" si="10"/>
        <v>11000.5</v>
      </c>
      <c r="G19" s="24">
        <f t="shared" si="10"/>
        <v>19656.5</v>
      </c>
      <c r="H19" s="24">
        <f t="shared" si="10"/>
        <v>8656</v>
      </c>
      <c r="I19" s="24">
        <f t="shared" si="10"/>
        <v>0</v>
      </c>
      <c r="J19" s="25">
        <f t="shared" si="2"/>
        <v>0.98576751603536561</v>
      </c>
      <c r="K19" s="25">
        <f t="shared" si="3"/>
        <v>0.96825432336293882</v>
      </c>
    </row>
    <row r="20" spans="1:11" x14ac:dyDescent="0.25">
      <c r="A20" s="45"/>
      <c r="B20" s="48"/>
      <c r="C20" s="23" t="s">
        <v>43</v>
      </c>
      <c r="D20" s="24">
        <f t="shared" ref="D20:I20" si="11">D32+D97+D84</f>
        <v>1227.4000000000001</v>
      </c>
      <c r="E20" s="24">
        <f t="shared" si="11"/>
        <v>823</v>
      </c>
      <c r="F20" s="24">
        <f t="shared" si="11"/>
        <v>0</v>
      </c>
      <c r="G20" s="24">
        <f t="shared" si="11"/>
        <v>823</v>
      </c>
      <c r="H20" s="24">
        <f t="shared" si="11"/>
        <v>823</v>
      </c>
      <c r="I20" s="24">
        <f t="shared" si="11"/>
        <v>0</v>
      </c>
      <c r="J20" s="25">
        <f t="shared" si="2"/>
        <v>1</v>
      </c>
      <c r="K20" s="25">
        <f t="shared" si="3"/>
        <v>1</v>
      </c>
    </row>
    <row r="21" spans="1:11" x14ac:dyDescent="0.25">
      <c r="A21" s="45"/>
      <c r="B21" s="47" t="s">
        <v>54</v>
      </c>
      <c r="C21" s="23" t="s">
        <v>40</v>
      </c>
      <c r="D21" s="24">
        <f t="shared" ref="D21:I21" si="12">D22+D23+D24</f>
        <v>0</v>
      </c>
      <c r="E21" s="24">
        <f t="shared" si="12"/>
        <v>820.8</v>
      </c>
      <c r="F21" s="24">
        <f t="shared" si="12"/>
        <v>820.7</v>
      </c>
      <c r="G21" s="24">
        <f t="shared" si="12"/>
        <v>820.7</v>
      </c>
      <c r="H21" s="24">
        <f t="shared" si="12"/>
        <v>0</v>
      </c>
      <c r="I21" s="24">
        <f t="shared" si="12"/>
        <v>0</v>
      </c>
      <c r="J21" s="25">
        <f t="shared" si="2"/>
        <v>0.99987816764132564</v>
      </c>
      <c r="K21" s="25">
        <f t="shared" si="3"/>
        <v>0</v>
      </c>
    </row>
    <row r="22" spans="1:11" x14ac:dyDescent="0.25">
      <c r="A22" s="45"/>
      <c r="B22" s="48"/>
      <c r="C22" s="23" t="s">
        <v>41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 t="e">
        <f t="shared" si="2"/>
        <v>#DIV/0!</v>
      </c>
      <c r="K22" s="25" t="e">
        <f t="shared" si="3"/>
        <v>#DIV/0!</v>
      </c>
    </row>
    <row r="23" spans="1:11" x14ac:dyDescent="0.25">
      <c r="A23" s="45"/>
      <c r="B23" s="48"/>
      <c r="C23" s="23" t="s">
        <v>42</v>
      </c>
      <c r="D23" s="24">
        <f>D26</f>
        <v>0</v>
      </c>
      <c r="E23" s="24">
        <f t="shared" ref="E23:I23" si="13">E26</f>
        <v>820.8</v>
      </c>
      <c r="F23" s="24">
        <f t="shared" si="13"/>
        <v>820.7</v>
      </c>
      <c r="G23" s="24">
        <f t="shared" si="13"/>
        <v>820.7</v>
      </c>
      <c r="H23" s="24">
        <f t="shared" si="13"/>
        <v>0</v>
      </c>
      <c r="I23" s="24">
        <f t="shared" si="13"/>
        <v>0</v>
      </c>
      <c r="J23" s="25">
        <f t="shared" si="2"/>
        <v>0.99987816764132564</v>
      </c>
      <c r="K23" s="25">
        <f t="shared" si="3"/>
        <v>0</v>
      </c>
    </row>
    <row r="24" spans="1:11" x14ac:dyDescent="0.25">
      <c r="A24" s="45"/>
      <c r="B24" s="26" t="s">
        <v>45</v>
      </c>
      <c r="C24" s="23" t="s">
        <v>43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 t="e">
        <f t="shared" si="2"/>
        <v>#DIV/0!</v>
      </c>
      <c r="K24" s="25" t="e">
        <f t="shared" si="3"/>
        <v>#DIV/0!</v>
      </c>
    </row>
    <row r="25" spans="1:11" ht="90" x14ac:dyDescent="0.25">
      <c r="A25" s="27" t="s">
        <v>55</v>
      </c>
      <c r="B25" s="28" t="s">
        <v>54</v>
      </c>
      <c r="C25" s="9" t="s">
        <v>42</v>
      </c>
      <c r="D25" s="24">
        <f t="shared" ref="D25:I25" si="14">D26</f>
        <v>0</v>
      </c>
      <c r="E25" s="24">
        <f t="shared" si="14"/>
        <v>820.8</v>
      </c>
      <c r="F25" s="24">
        <f t="shared" si="14"/>
        <v>820.7</v>
      </c>
      <c r="G25" s="24">
        <f t="shared" si="14"/>
        <v>820.7</v>
      </c>
      <c r="H25" s="24">
        <f t="shared" si="14"/>
        <v>0</v>
      </c>
      <c r="I25" s="24">
        <f t="shared" si="14"/>
        <v>0</v>
      </c>
      <c r="J25" s="25">
        <f t="shared" si="2"/>
        <v>0.99987816764132564</v>
      </c>
      <c r="K25" s="25">
        <f t="shared" si="3"/>
        <v>0</v>
      </c>
    </row>
    <row r="26" spans="1:11" ht="90" x14ac:dyDescent="0.25">
      <c r="A26" s="27" t="s">
        <v>56</v>
      </c>
      <c r="B26" s="28" t="s">
        <v>54</v>
      </c>
      <c r="C26" s="9" t="s">
        <v>42</v>
      </c>
      <c r="D26" s="29">
        <v>0</v>
      </c>
      <c r="E26" s="29">
        <v>820.8</v>
      </c>
      <c r="F26" s="29">
        <v>820.7</v>
      </c>
      <c r="G26" s="29">
        <v>820.7</v>
      </c>
      <c r="H26" s="29">
        <v>0</v>
      </c>
      <c r="I26" s="29">
        <f t="shared" ref="I26:I80" si="15">F26+H26-G26</f>
        <v>0</v>
      </c>
      <c r="J26" s="25">
        <f t="shared" si="2"/>
        <v>0.99987816764132564</v>
      </c>
      <c r="K26" s="25">
        <f t="shared" si="3"/>
        <v>0</v>
      </c>
    </row>
    <row r="27" spans="1:11" x14ac:dyDescent="0.25">
      <c r="A27" s="44" t="s">
        <v>57</v>
      </c>
      <c r="B27" s="47" t="s">
        <v>47</v>
      </c>
      <c r="C27" s="10" t="s">
        <v>48</v>
      </c>
      <c r="D27" s="24">
        <f>D28+D29</f>
        <v>15540.4</v>
      </c>
      <c r="E27" s="24">
        <f>E28+E29</f>
        <v>18062.599999999999</v>
      </c>
      <c r="F27" s="24">
        <f>F28+F29</f>
        <v>8300</v>
      </c>
      <c r="G27" s="24">
        <f>G28+G29</f>
        <v>17779</v>
      </c>
      <c r="H27" s="24">
        <f>H28+H29</f>
        <v>9479</v>
      </c>
      <c r="I27" s="24">
        <f t="shared" si="15"/>
        <v>0</v>
      </c>
      <c r="J27" s="25">
        <f t="shared" si="2"/>
        <v>0.98429904886339736</v>
      </c>
      <c r="K27" s="25">
        <f t="shared" si="3"/>
        <v>0.97095036158400438</v>
      </c>
    </row>
    <row r="28" spans="1:11" x14ac:dyDescent="0.25">
      <c r="A28" s="45"/>
      <c r="B28" s="48"/>
      <c r="C28" s="10" t="s">
        <v>42</v>
      </c>
      <c r="D28" s="24">
        <f t="shared" ref="D28:H29" si="16">D34+D40+D46+D52+D58+D64+D70+D76</f>
        <v>14339</v>
      </c>
      <c r="E28" s="24">
        <f t="shared" si="16"/>
        <v>17239.599999999999</v>
      </c>
      <c r="F28" s="24">
        <f t="shared" si="16"/>
        <v>8300</v>
      </c>
      <c r="G28" s="24">
        <f t="shared" si="16"/>
        <v>16956</v>
      </c>
      <c r="H28" s="24">
        <f t="shared" si="16"/>
        <v>8656</v>
      </c>
      <c r="I28" s="24">
        <f t="shared" si="15"/>
        <v>0</v>
      </c>
      <c r="J28" s="25">
        <f t="shared" si="2"/>
        <v>0.98354950230863836</v>
      </c>
      <c r="K28" s="25">
        <f t="shared" si="3"/>
        <v>0.96827598550270721</v>
      </c>
    </row>
    <row r="29" spans="1:11" x14ac:dyDescent="0.25">
      <c r="A29" s="45"/>
      <c r="B29" s="11" t="s">
        <v>45</v>
      </c>
      <c r="C29" s="10" t="s">
        <v>43</v>
      </c>
      <c r="D29" s="24">
        <f t="shared" si="16"/>
        <v>1201.4000000000001</v>
      </c>
      <c r="E29" s="24">
        <f t="shared" si="16"/>
        <v>823</v>
      </c>
      <c r="F29" s="24">
        <f t="shared" si="16"/>
        <v>0</v>
      </c>
      <c r="G29" s="24">
        <f t="shared" si="16"/>
        <v>823</v>
      </c>
      <c r="H29" s="24">
        <f t="shared" si="16"/>
        <v>823</v>
      </c>
      <c r="I29" s="24">
        <f t="shared" si="15"/>
        <v>0</v>
      </c>
      <c r="J29" s="25">
        <f t="shared" si="2"/>
        <v>1</v>
      </c>
      <c r="K29" s="25">
        <f t="shared" si="3"/>
        <v>1</v>
      </c>
    </row>
    <row r="30" spans="1:11" x14ac:dyDescent="0.25">
      <c r="A30" s="45"/>
      <c r="B30" s="47" t="s">
        <v>46</v>
      </c>
      <c r="C30" s="9" t="s">
        <v>48</v>
      </c>
      <c r="D30" s="24">
        <f>D31+D32</f>
        <v>15540.4</v>
      </c>
      <c r="E30" s="24">
        <f>E31+E32</f>
        <v>18062.599999999999</v>
      </c>
      <c r="F30" s="24">
        <f>F31+F32</f>
        <v>8300</v>
      </c>
      <c r="G30" s="24">
        <f>G31+G32</f>
        <v>17779</v>
      </c>
      <c r="H30" s="24">
        <f>H31+H32</f>
        <v>9479</v>
      </c>
      <c r="I30" s="24">
        <f t="shared" si="15"/>
        <v>0</v>
      </c>
      <c r="J30" s="25">
        <f t="shared" si="2"/>
        <v>0.98429904886339736</v>
      </c>
      <c r="K30" s="25">
        <f t="shared" si="3"/>
        <v>0.97095036158400438</v>
      </c>
    </row>
    <row r="31" spans="1:11" x14ac:dyDescent="0.25">
      <c r="A31" s="45"/>
      <c r="B31" s="48"/>
      <c r="C31" s="9" t="s">
        <v>42</v>
      </c>
      <c r="D31" s="24">
        <f t="shared" ref="D31:H32" si="17">D37+D43+D49+D55+D61+D67+D73+D79</f>
        <v>14339</v>
      </c>
      <c r="E31" s="24">
        <f t="shared" si="17"/>
        <v>17239.599999999999</v>
      </c>
      <c r="F31" s="24">
        <f t="shared" si="17"/>
        <v>8300</v>
      </c>
      <c r="G31" s="24">
        <f t="shared" si="17"/>
        <v>16956</v>
      </c>
      <c r="H31" s="24">
        <f t="shared" si="17"/>
        <v>8656</v>
      </c>
      <c r="I31" s="24">
        <f t="shared" si="15"/>
        <v>0</v>
      </c>
      <c r="J31" s="25">
        <f t="shared" si="2"/>
        <v>0.98354950230863836</v>
      </c>
      <c r="K31" s="25">
        <f t="shared" si="3"/>
        <v>0.96827598550270721</v>
      </c>
    </row>
    <row r="32" spans="1:11" x14ac:dyDescent="0.25">
      <c r="A32" s="46"/>
      <c r="B32" s="49"/>
      <c r="C32" s="9" t="s">
        <v>43</v>
      </c>
      <c r="D32" s="24">
        <f t="shared" si="17"/>
        <v>1201.4000000000001</v>
      </c>
      <c r="E32" s="24">
        <f t="shared" si="17"/>
        <v>823</v>
      </c>
      <c r="F32" s="24">
        <f t="shared" si="17"/>
        <v>0</v>
      </c>
      <c r="G32" s="24">
        <f t="shared" si="17"/>
        <v>823</v>
      </c>
      <c r="H32" s="24">
        <f t="shared" si="17"/>
        <v>823</v>
      </c>
      <c r="I32" s="24">
        <f t="shared" si="15"/>
        <v>0</v>
      </c>
      <c r="J32" s="25">
        <f t="shared" si="2"/>
        <v>1</v>
      </c>
      <c r="K32" s="25">
        <f t="shared" si="3"/>
        <v>1</v>
      </c>
    </row>
    <row r="33" spans="1:11" x14ac:dyDescent="0.25">
      <c r="A33" s="44" t="s">
        <v>58</v>
      </c>
      <c r="B33" s="47" t="s">
        <v>47</v>
      </c>
      <c r="C33" s="10" t="s">
        <v>48</v>
      </c>
      <c r="D33" s="29">
        <f>D34+D35</f>
        <v>0</v>
      </c>
      <c r="E33" s="29">
        <f>E34+E35</f>
        <v>0</v>
      </c>
      <c r="F33" s="29">
        <f>F34+F35</f>
        <v>0</v>
      </c>
      <c r="G33" s="29">
        <f t="shared" ref="G33:H33" si="18">G34+G35</f>
        <v>0</v>
      </c>
      <c r="H33" s="29">
        <f t="shared" si="18"/>
        <v>0</v>
      </c>
      <c r="I33" s="29">
        <f t="shared" si="15"/>
        <v>0</v>
      </c>
      <c r="J33" s="25" t="e">
        <f t="shared" si="2"/>
        <v>#DIV/0!</v>
      </c>
      <c r="K33" s="25" t="e">
        <f t="shared" si="3"/>
        <v>#DIV/0!</v>
      </c>
    </row>
    <row r="34" spans="1:11" x14ac:dyDescent="0.25">
      <c r="A34" s="45"/>
      <c r="B34" s="48"/>
      <c r="C34" s="10" t="s">
        <v>42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f t="shared" si="15"/>
        <v>0</v>
      </c>
      <c r="J34" s="25" t="e">
        <f t="shared" si="2"/>
        <v>#DIV/0!</v>
      </c>
      <c r="K34" s="25" t="e">
        <f t="shared" si="3"/>
        <v>#DIV/0!</v>
      </c>
    </row>
    <row r="35" spans="1:11" x14ac:dyDescent="0.25">
      <c r="A35" s="45"/>
      <c r="B35" s="11" t="s">
        <v>45</v>
      </c>
      <c r="C35" s="10" t="s">
        <v>43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f t="shared" si="15"/>
        <v>0</v>
      </c>
      <c r="J35" s="25" t="e">
        <f t="shared" si="2"/>
        <v>#DIV/0!</v>
      </c>
      <c r="K35" s="25" t="e">
        <f t="shared" si="3"/>
        <v>#DIV/0!</v>
      </c>
    </row>
    <row r="36" spans="1:11" x14ac:dyDescent="0.25">
      <c r="A36" s="45"/>
      <c r="B36" s="47" t="s">
        <v>59</v>
      </c>
      <c r="C36" s="9" t="s">
        <v>48</v>
      </c>
      <c r="D36" s="24">
        <f t="shared" ref="D36:H36" si="19">D37+D38</f>
        <v>0</v>
      </c>
      <c r="E36" s="24">
        <f t="shared" si="19"/>
        <v>0</v>
      </c>
      <c r="F36" s="24">
        <f t="shared" si="19"/>
        <v>0</v>
      </c>
      <c r="G36" s="24">
        <f t="shared" si="19"/>
        <v>0</v>
      </c>
      <c r="H36" s="24">
        <f t="shared" si="19"/>
        <v>0</v>
      </c>
      <c r="I36" s="24">
        <f t="shared" si="15"/>
        <v>0</v>
      </c>
      <c r="J36" s="25" t="e">
        <f t="shared" si="2"/>
        <v>#DIV/0!</v>
      </c>
      <c r="K36" s="25" t="e">
        <f t="shared" si="3"/>
        <v>#DIV/0!</v>
      </c>
    </row>
    <row r="37" spans="1:11" x14ac:dyDescent="0.25">
      <c r="A37" s="45"/>
      <c r="B37" s="48"/>
      <c r="C37" s="9" t="s">
        <v>42</v>
      </c>
      <c r="D37" s="24">
        <f t="shared" ref="D37:H38" si="20">D34</f>
        <v>0</v>
      </c>
      <c r="E37" s="24">
        <f t="shared" si="20"/>
        <v>0</v>
      </c>
      <c r="F37" s="24">
        <f t="shared" si="20"/>
        <v>0</v>
      </c>
      <c r="G37" s="24">
        <f t="shared" si="20"/>
        <v>0</v>
      </c>
      <c r="H37" s="24">
        <f t="shared" si="20"/>
        <v>0</v>
      </c>
      <c r="I37" s="24">
        <f t="shared" si="15"/>
        <v>0</v>
      </c>
      <c r="J37" s="25" t="e">
        <f t="shared" si="2"/>
        <v>#DIV/0!</v>
      </c>
      <c r="K37" s="25" t="e">
        <f t="shared" si="3"/>
        <v>#DIV/0!</v>
      </c>
    </row>
    <row r="38" spans="1:11" x14ac:dyDescent="0.25">
      <c r="A38" s="46"/>
      <c r="B38" s="49"/>
      <c r="C38" s="9" t="s">
        <v>43</v>
      </c>
      <c r="D38" s="24">
        <f t="shared" si="20"/>
        <v>0</v>
      </c>
      <c r="E38" s="24">
        <f t="shared" si="20"/>
        <v>0</v>
      </c>
      <c r="F38" s="24">
        <f t="shared" si="20"/>
        <v>0</v>
      </c>
      <c r="G38" s="24">
        <f t="shared" si="20"/>
        <v>0</v>
      </c>
      <c r="H38" s="24">
        <f t="shared" si="20"/>
        <v>0</v>
      </c>
      <c r="I38" s="24">
        <f t="shared" si="15"/>
        <v>0</v>
      </c>
      <c r="J38" s="25" t="e">
        <f t="shared" si="2"/>
        <v>#DIV/0!</v>
      </c>
      <c r="K38" s="25" t="e">
        <f t="shared" si="3"/>
        <v>#DIV/0!</v>
      </c>
    </row>
    <row r="39" spans="1:11" x14ac:dyDescent="0.25">
      <c r="A39" s="44" t="s">
        <v>60</v>
      </c>
      <c r="B39" s="47" t="s">
        <v>47</v>
      </c>
      <c r="C39" s="10" t="s">
        <v>48</v>
      </c>
      <c r="D39" s="29">
        <f t="shared" ref="D39:E39" si="21">D40+D41</f>
        <v>300</v>
      </c>
      <c r="E39" s="29">
        <f t="shared" si="21"/>
        <v>2100</v>
      </c>
      <c r="F39" s="29">
        <f>F40+F41</f>
        <v>1800</v>
      </c>
      <c r="G39" s="29">
        <f t="shared" ref="G39:H39" si="22">G40+G41</f>
        <v>2100</v>
      </c>
      <c r="H39" s="29">
        <f t="shared" si="22"/>
        <v>300</v>
      </c>
      <c r="I39" s="29">
        <f t="shared" si="15"/>
        <v>0</v>
      </c>
      <c r="J39" s="25">
        <f t="shared" si="2"/>
        <v>1</v>
      </c>
      <c r="K39" s="25">
        <f t="shared" si="3"/>
        <v>1</v>
      </c>
    </row>
    <row r="40" spans="1:11" x14ac:dyDescent="0.25">
      <c r="A40" s="45"/>
      <c r="B40" s="48"/>
      <c r="C40" s="10" t="s">
        <v>42</v>
      </c>
      <c r="D40" s="29">
        <v>285</v>
      </c>
      <c r="E40" s="29">
        <v>2085</v>
      </c>
      <c r="F40" s="29">
        <v>1800</v>
      </c>
      <c r="G40" s="29">
        <f>1800+285</f>
        <v>2085</v>
      </c>
      <c r="H40" s="29">
        <v>285</v>
      </c>
      <c r="I40" s="29">
        <f t="shared" si="15"/>
        <v>0</v>
      </c>
      <c r="J40" s="25">
        <f t="shared" si="2"/>
        <v>1</v>
      </c>
      <c r="K40" s="25">
        <f t="shared" si="3"/>
        <v>1</v>
      </c>
    </row>
    <row r="41" spans="1:11" x14ac:dyDescent="0.25">
      <c r="A41" s="45"/>
      <c r="B41" s="11" t="s">
        <v>45</v>
      </c>
      <c r="C41" s="10" t="s">
        <v>43</v>
      </c>
      <c r="D41" s="29">
        <v>15</v>
      </c>
      <c r="E41" s="29">
        <v>15</v>
      </c>
      <c r="F41" s="29"/>
      <c r="G41" s="29">
        <v>15</v>
      </c>
      <c r="H41" s="29">
        <v>15</v>
      </c>
      <c r="I41" s="29">
        <f t="shared" si="15"/>
        <v>0</v>
      </c>
      <c r="J41" s="25">
        <f t="shared" si="2"/>
        <v>1</v>
      </c>
      <c r="K41" s="25">
        <f t="shared" si="3"/>
        <v>1</v>
      </c>
    </row>
    <row r="42" spans="1:11" x14ac:dyDescent="0.25">
      <c r="A42" s="45"/>
      <c r="B42" s="47" t="s">
        <v>49</v>
      </c>
      <c r="C42" s="9" t="s">
        <v>48</v>
      </c>
      <c r="D42" s="24">
        <f t="shared" ref="D42:H42" si="23">D43+D44</f>
        <v>300</v>
      </c>
      <c r="E42" s="24">
        <f t="shared" si="23"/>
        <v>2100</v>
      </c>
      <c r="F42" s="24">
        <f t="shared" si="23"/>
        <v>1800</v>
      </c>
      <c r="G42" s="24">
        <f t="shared" si="23"/>
        <v>2100</v>
      </c>
      <c r="H42" s="24">
        <f t="shared" si="23"/>
        <v>300</v>
      </c>
      <c r="I42" s="24">
        <f t="shared" si="15"/>
        <v>0</v>
      </c>
      <c r="J42" s="25">
        <f t="shared" si="2"/>
        <v>1</v>
      </c>
      <c r="K42" s="25">
        <f t="shared" si="3"/>
        <v>1</v>
      </c>
    </row>
    <row r="43" spans="1:11" x14ac:dyDescent="0.25">
      <c r="A43" s="45"/>
      <c r="B43" s="48"/>
      <c r="C43" s="9" t="s">
        <v>42</v>
      </c>
      <c r="D43" s="24">
        <f t="shared" ref="D43:H44" si="24">D40</f>
        <v>285</v>
      </c>
      <c r="E43" s="24">
        <f t="shared" si="24"/>
        <v>2085</v>
      </c>
      <c r="F43" s="24">
        <f t="shared" si="24"/>
        <v>1800</v>
      </c>
      <c r="G43" s="24">
        <f t="shared" si="24"/>
        <v>2085</v>
      </c>
      <c r="H43" s="24">
        <f t="shared" si="24"/>
        <v>285</v>
      </c>
      <c r="I43" s="24">
        <f t="shared" si="15"/>
        <v>0</v>
      </c>
      <c r="J43" s="25">
        <f t="shared" si="2"/>
        <v>1</v>
      </c>
      <c r="K43" s="25">
        <f t="shared" si="3"/>
        <v>1</v>
      </c>
    </row>
    <row r="44" spans="1:11" x14ac:dyDescent="0.25">
      <c r="A44" s="46"/>
      <c r="B44" s="49"/>
      <c r="C44" s="9" t="s">
        <v>43</v>
      </c>
      <c r="D44" s="24">
        <f t="shared" si="24"/>
        <v>15</v>
      </c>
      <c r="E44" s="24">
        <f t="shared" si="24"/>
        <v>15</v>
      </c>
      <c r="F44" s="24">
        <f t="shared" si="24"/>
        <v>0</v>
      </c>
      <c r="G44" s="24">
        <f t="shared" si="24"/>
        <v>15</v>
      </c>
      <c r="H44" s="24">
        <f t="shared" si="24"/>
        <v>15</v>
      </c>
      <c r="I44" s="24">
        <f t="shared" si="15"/>
        <v>0</v>
      </c>
      <c r="J44" s="25">
        <f t="shared" si="2"/>
        <v>1</v>
      </c>
      <c r="K44" s="25">
        <f t="shared" si="3"/>
        <v>1</v>
      </c>
    </row>
    <row r="45" spans="1:11" x14ac:dyDescent="0.25">
      <c r="A45" s="44" t="s">
        <v>61</v>
      </c>
      <c r="B45" s="47" t="s">
        <v>47</v>
      </c>
      <c r="C45" s="10" t="s">
        <v>48</v>
      </c>
      <c r="D45" s="29">
        <f>D46+D47</f>
        <v>2100</v>
      </c>
      <c r="E45" s="29">
        <f>E46+E47</f>
        <v>1574</v>
      </c>
      <c r="F45" s="29">
        <f>F46+F47</f>
        <v>0</v>
      </c>
      <c r="G45" s="29">
        <f t="shared" ref="G45:H45" si="25">G46+G47</f>
        <v>1574</v>
      </c>
      <c r="H45" s="29">
        <f t="shared" si="25"/>
        <v>1574</v>
      </c>
      <c r="I45" s="29">
        <f t="shared" si="15"/>
        <v>0</v>
      </c>
      <c r="J45" s="25">
        <f t="shared" si="2"/>
        <v>1</v>
      </c>
      <c r="K45" s="25">
        <f t="shared" si="3"/>
        <v>1</v>
      </c>
    </row>
    <row r="46" spans="1:11" x14ac:dyDescent="0.25">
      <c r="A46" s="45"/>
      <c r="B46" s="48"/>
      <c r="C46" s="10" t="s">
        <v>42</v>
      </c>
      <c r="D46" s="29">
        <v>1900</v>
      </c>
      <c r="E46" s="29">
        <v>1374</v>
      </c>
      <c r="F46" s="29">
        <v>0</v>
      </c>
      <c r="G46" s="29">
        <v>1374</v>
      </c>
      <c r="H46" s="29">
        <v>1374</v>
      </c>
      <c r="I46" s="29">
        <f t="shared" si="15"/>
        <v>0</v>
      </c>
      <c r="J46" s="25">
        <f t="shared" si="2"/>
        <v>1</v>
      </c>
      <c r="K46" s="25">
        <f t="shared" si="3"/>
        <v>1</v>
      </c>
    </row>
    <row r="47" spans="1:11" x14ac:dyDescent="0.25">
      <c r="A47" s="45"/>
      <c r="B47" s="11" t="s">
        <v>45</v>
      </c>
      <c r="C47" s="10" t="s">
        <v>43</v>
      </c>
      <c r="D47" s="29">
        <v>200</v>
      </c>
      <c r="E47" s="29">
        <v>200</v>
      </c>
      <c r="F47" s="29">
        <v>0</v>
      </c>
      <c r="G47" s="29">
        <v>200</v>
      </c>
      <c r="H47" s="29">
        <v>200</v>
      </c>
      <c r="I47" s="29">
        <f t="shared" si="15"/>
        <v>0</v>
      </c>
      <c r="J47" s="25">
        <f t="shared" si="2"/>
        <v>1</v>
      </c>
      <c r="K47" s="25">
        <f t="shared" si="3"/>
        <v>1</v>
      </c>
    </row>
    <row r="48" spans="1:11" x14ac:dyDescent="0.25">
      <c r="A48" s="45"/>
      <c r="B48" s="47" t="s">
        <v>52</v>
      </c>
      <c r="C48" s="9" t="s">
        <v>48</v>
      </c>
      <c r="D48" s="24">
        <f t="shared" ref="D48:H48" si="26">D49+D50</f>
        <v>2100</v>
      </c>
      <c r="E48" s="24">
        <f t="shared" si="26"/>
        <v>1574</v>
      </c>
      <c r="F48" s="24">
        <f t="shared" si="26"/>
        <v>0</v>
      </c>
      <c r="G48" s="24">
        <f t="shared" si="26"/>
        <v>1574</v>
      </c>
      <c r="H48" s="24">
        <f t="shared" si="26"/>
        <v>1574</v>
      </c>
      <c r="I48" s="24">
        <f t="shared" si="15"/>
        <v>0</v>
      </c>
      <c r="J48" s="25">
        <f t="shared" si="2"/>
        <v>1</v>
      </c>
      <c r="K48" s="25">
        <f t="shared" si="3"/>
        <v>1</v>
      </c>
    </row>
    <row r="49" spans="1:11" x14ac:dyDescent="0.25">
      <c r="A49" s="45"/>
      <c r="B49" s="48"/>
      <c r="C49" s="9" t="s">
        <v>42</v>
      </c>
      <c r="D49" s="24">
        <f t="shared" ref="D49:H50" si="27">D46</f>
        <v>1900</v>
      </c>
      <c r="E49" s="24">
        <f t="shared" si="27"/>
        <v>1374</v>
      </c>
      <c r="F49" s="24">
        <f t="shared" si="27"/>
        <v>0</v>
      </c>
      <c r="G49" s="24">
        <f t="shared" si="27"/>
        <v>1374</v>
      </c>
      <c r="H49" s="24">
        <f t="shared" si="27"/>
        <v>1374</v>
      </c>
      <c r="I49" s="24">
        <f t="shared" si="15"/>
        <v>0</v>
      </c>
      <c r="J49" s="25">
        <f t="shared" si="2"/>
        <v>1</v>
      </c>
      <c r="K49" s="25">
        <f t="shared" si="3"/>
        <v>1</v>
      </c>
    </row>
    <row r="50" spans="1:11" x14ac:dyDescent="0.25">
      <c r="A50" s="46"/>
      <c r="B50" s="49"/>
      <c r="C50" s="9" t="s">
        <v>43</v>
      </c>
      <c r="D50" s="24">
        <f t="shared" si="27"/>
        <v>200</v>
      </c>
      <c r="E50" s="24">
        <f t="shared" si="27"/>
        <v>200</v>
      </c>
      <c r="F50" s="24">
        <f t="shared" si="27"/>
        <v>0</v>
      </c>
      <c r="G50" s="24">
        <f t="shared" si="27"/>
        <v>200</v>
      </c>
      <c r="H50" s="24">
        <f t="shared" si="27"/>
        <v>200</v>
      </c>
      <c r="I50" s="24">
        <f t="shared" si="15"/>
        <v>0</v>
      </c>
      <c r="J50" s="25">
        <f t="shared" si="2"/>
        <v>1</v>
      </c>
      <c r="K50" s="25">
        <f t="shared" si="3"/>
        <v>1</v>
      </c>
    </row>
    <row r="51" spans="1:11" x14ac:dyDescent="0.25">
      <c r="A51" s="44" t="s">
        <v>62</v>
      </c>
      <c r="B51" s="47" t="s">
        <v>47</v>
      </c>
      <c r="C51" s="10" t="s">
        <v>48</v>
      </c>
      <c r="D51" s="29">
        <f t="shared" ref="D51:E51" si="28">D52+D53</f>
        <v>500</v>
      </c>
      <c r="E51" s="29">
        <f t="shared" si="28"/>
        <v>1300</v>
      </c>
      <c r="F51" s="29">
        <f>F52+F53</f>
        <v>800</v>
      </c>
      <c r="G51" s="29">
        <f t="shared" ref="G51:H51" si="29">G52+G53</f>
        <v>1300</v>
      </c>
      <c r="H51" s="29">
        <f t="shared" si="29"/>
        <v>500</v>
      </c>
      <c r="I51" s="29">
        <f t="shared" si="15"/>
        <v>0</v>
      </c>
      <c r="J51" s="25">
        <f t="shared" si="2"/>
        <v>1</v>
      </c>
      <c r="K51" s="25">
        <f t="shared" si="3"/>
        <v>1</v>
      </c>
    </row>
    <row r="52" spans="1:11" x14ac:dyDescent="0.25">
      <c r="A52" s="45"/>
      <c r="B52" s="48"/>
      <c r="C52" s="10" t="s">
        <v>42</v>
      </c>
      <c r="D52" s="29">
        <v>475</v>
      </c>
      <c r="E52" s="29">
        <f>800+475</f>
        <v>1275</v>
      </c>
      <c r="F52" s="29">
        <v>800</v>
      </c>
      <c r="G52" s="29">
        <v>1275</v>
      </c>
      <c r="H52" s="29">
        <v>475</v>
      </c>
      <c r="I52" s="29">
        <f t="shared" si="15"/>
        <v>0</v>
      </c>
      <c r="J52" s="25">
        <f t="shared" si="2"/>
        <v>1</v>
      </c>
      <c r="K52" s="25">
        <f t="shared" si="3"/>
        <v>1</v>
      </c>
    </row>
    <row r="53" spans="1:11" x14ac:dyDescent="0.25">
      <c r="A53" s="45"/>
      <c r="B53" s="11" t="s">
        <v>45</v>
      </c>
      <c r="C53" s="10" t="s">
        <v>43</v>
      </c>
      <c r="D53" s="29">
        <v>25</v>
      </c>
      <c r="E53" s="29">
        <v>25</v>
      </c>
      <c r="F53" s="29"/>
      <c r="G53" s="29">
        <v>25</v>
      </c>
      <c r="H53" s="29">
        <v>25</v>
      </c>
      <c r="I53" s="29">
        <f t="shared" si="15"/>
        <v>0</v>
      </c>
      <c r="J53" s="25">
        <f t="shared" si="2"/>
        <v>1</v>
      </c>
      <c r="K53" s="25">
        <f t="shared" si="3"/>
        <v>1</v>
      </c>
    </row>
    <row r="54" spans="1:11" x14ac:dyDescent="0.25">
      <c r="A54" s="45"/>
      <c r="B54" s="47" t="s">
        <v>63</v>
      </c>
      <c r="C54" s="9" t="s">
        <v>48</v>
      </c>
      <c r="D54" s="24">
        <f t="shared" ref="D54:H54" si="30">D55+D56</f>
        <v>500</v>
      </c>
      <c r="E54" s="24">
        <f t="shared" si="30"/>
        <v>1300</v>
      </c>
      <c r="F54" s="24">
        <f t="shared" si="30"/>
        <v>800</v>
      </c>
      <c r="G54" s="24">
        <f t="shared" si="30"/>
        <v>1300</v>
      </c>
      <c r="H54" s="24">
        <f t="shared" si="30"/>
        <v>500</v>
      </c>
      <c r="I54" s="24">
        <f t="shared" si="15"/>
        <v>0</v>
      </c>
      <c r="J54" s="25">
        <f t="shared" si="2"/>
        <v>1</v>
      </c>
      <c r="K54" s="25">
        <f t="shared" si="3"/>
        <v>1</v>
      </c>
    </row>
    <row r="55" spans="1:11" x14ac:dyDescent="0.25">
      <c r="A55" s="45"/>
      <c r="B55" s="48"/>
      <c r="C55" s="9" t="s">
        <v>42</v>
      </c>
      <c r="D55" s="24">
        <f t="shared" ref="D55:H56" si="31">D52</f>
        <v>475</v>
      </c>
      <c r="E55" s="24">
        <f t="shared" si="31"/>
        <v>1275</v>
      </c>
      <c r="F55" s="24">
        <f t="shared" si="31"/>
        <v>800</v>
      </c>
      <c r="G55" s="24">
        <f t="shared" si="31"/>
        <v>1275</v>
      </c>
      <c r="H55" s="24">
        <f t="shared" si="31"/>
        <v>475</v>
      </c>
      <c r="I55" s="24">
        <f t="shared" si="15"/>
        <v>0</v>
      </c>
      <c r="J55" s="25">
        <f t="shared" si="2"/>
        <v>1</v>
      </c>
      <c r="K55" s="25">
        <f t="shared" si="3"/>
        <v>1</v>
      </c>
    </row>
    <row r="56" spans="1:11" x14ac:dyDescent="0.25">
      <c r="A56" s="46"/>
      <c r="B56" s="49"/>
      <c r="C56" s="9" t="s">
        <v>43</v>
      </c>
      <c r="D56" s="24">
        <f t="shared" si="31"/>
        <v>25</v>
      </c>
      <c r="E56" s="24">
        <f t="shared" si="31"/>
        <v>25</v>
      </c>
      <c r="F56" s="24">
        <f t="shared" si="31"/>
        <v>0</v>
      </c>
      <c r="G56" s="24">
        <f t="shared" si="31"/>
        <v>25</v>
      </c>
      <c r="H56" s="24">
        <f t="shared" si="31"/>
        <v>25</v>
      </c>
      <c r="I56" s="24">
        <f t="shared" si="15"/>
        <v>0</v>
      </c>
      <c r="J56" s="25">
        <f t="shared" si="2"/>
        <v>1</v>
      </c>
      <c r="K56" s="25">
        <f t="shared" si="3"/>
        <v>1</v>
      </c>
    </row>
    <row r="57" spans="1:11" x14ac:dyDescent="0.25">
      <c r="A57" s="44" t="s">
        <v>64</v>
      </c>
      <c r="B57" s="47" t="s">
        <v>47</v>
      </c>
      <c r="C57" s="10" t="s">
        <v>48</v>
      </c>
      <c r="D57" s="29">
        <f t="shared" ref="D57:E57" si="32">D58+D59</f>
        <v>1200</v>
      </c>
      <c r="E57" s="29">
        <f t="shared" si="32"/>
        <v>3100</v>
      </c>
      <c r="F57" s="29">
        <f>F58+F59</f>
        <v>1900</v>
      </c>
      <c r="G57" s="29">
        <f t="shared" ref="G57:H57" si="33">G58+G59</f>
        <v>3100</v>
      </c>
      <c r="H57" s="29">
        <f t="shared" si="33"/>
        <v>1200</v>
      </c>
      <c r="I57" s="29">
        <f t="shared" si="15"/>
        <v>0</v>
      </c>
      <c r="J57" s="25">
        <f t="shared" si="2"/>
        <v>1</v>
      </c>
      <c r="K57" s="25">
        <f t="shared" si="3"/>
        <v>1</v>
      </c>
    </row>
    <row r="58" spans="1:11" x14ac:dyDescent="0.25">
      <c r="A58" s="45"/>
      <c r="B58" s="48"/>
      <c r="C58" s="10" t="s">
        <v>42</v>
      </c>
      <c r="D58" s="29">
        <v>1140</v>
      </c>
      <c r="E58" s="29">
        <v>3040</v>
      </c>
      <c r="F58" s="29">
        <v>1900</v>
      </c>
      <c r="G58" s="29">
        <v>3040</v>
      </c>
      <c r="H58" s="29">
        <v>1140</v>
      </c>
      <c r="I58" s="29">
        <f t="shared" si="15"/>
        <v>0</v>
      </c>
      <c r="J58" s="25">
        <f t="shared" si="2"/>
        <v>1</v>
      </c>
      <c r="K58" s="25">
        <f t="shared" si="3"/>
        <v>1</v>
      </c>
    </row>
    <row r="59" spans="1:11" x14ac:dyDescent="0.25">
      <c r="A59" s="45"/>
      <c r="B59" s="11" t="s">
        <v>45</v>
      </c>
      <c r="C59" s="10" t="s">
        <v>43</v>
      </c>
      <c r="D59" s="29">
        <v>60</v>
      </c>
      <c r="E59" s="29">
        <v>60</v>
      </c>
      <c r="F59" s="29">
        <v>0</v>
      </c>
      <c r="G59" s="29">
        <v>60</v>
      </c>
      <c r="H59" s="29">
        <v>60</v>
      </c>
      <c r="I59" s="29">
        <f t="shared" si="15"/>
        <v>0</v>
      </c>
      <c r="J59" s="25">
        <f t="shared" si="2"/>
        <v>1</v>
      </c>
      <c r="K59" s="25">
        <f t="shared" si="3"/>
        <v>1</v>
      </c>
    </row>
    <row r="60" spans="1:11" x14ac:dyDescent="0.25">
      <c r="A60" s="45"/>
      <c r="B60" s="47" t="s">
        <v>51</v>
      </c>
      <c r="C60" s="9" t="s">
        <v>48</v>
      </c>
      <c r="D60" s="24">
        <f t="shared" ref="D60:H60" si="34">D61+D62</f>
        <v>1200</v>
      </c>
      <c r="E60" s="24">
        <f t="shared" si="34"/>
        <v>3100</v>
      </c>
      <c r="F60" s="24">
        <f t="shared" si="34"/>
        <v>1900</v>
      </c>
      <c r="G60" s="24">
        <f t="shared" si="34"/>
        <v>3100</v>
      </c>
      <c r="H60" s="24">
        <f t="shared" si="34"/>
        <v>1200</v>
      </c>
      <c r="I60" s="24">
        <f t="shared" si="15"/>
        <v>0</v>
      </c>
      <c r="J60" s="25">
        <f t="shared" si="2"/>
        <v>1</v>
      </c>
      <c r="K60" s="25">
        <f t="shared" si="3"/>
        <v>1</v>
      </c>
    </row>
    <row r="61" spans="1:11" x14ac:dyDescent="0.25">
      <c r="A61" s="45"/>
      <c r="B61" s="48"/>
      <c r="C61" s="9" t="s">
        <v>42</v>
      </c>
      <c r="D61" s="24">
        <f t="shared" ref="D61:H62" si="35">D58</f>
        <v>1140</v>
      </c>
      <c r="E61" s="24">
        <v>3040</v>
      </c>
      <c r="F61" s="24">
        <f t="shared" si="35"/>
        <v>1900</v>
      </c>
      <c r="G61" s="24">
        <f t="shared" si="35"/>
        <v>3040</v>
      </c>
      <c r="H61" s="24">
        <f t="shared" si="35"/>
        <v>1140</v>
      </c>
      <c r="I61" s="24">
        <f t="shared" si="15"/>
        <v>0</v>
      </c>
      <c r="J61" s="25">
        <f t="shared" si="2"/>
        <v>1</v>
      </c>
      <c r="K61" s="25">
        <f t="shared" si="3"/>
        <v>1</v>
      </c>
    </row>
    <row r="62" spans="1:11" x14ac:dyDescent="0.25">
      <c r="A62" s="46"/>
      <c r="B62" s="49"/>
      <c r="C62" s="9" t="s">
        <v>43</v>
      </c>
      <c r="D62" s="24">
        <f t="shared" si="35"/>
        <v>60</v>
      </c>
      <c r="E62" s="24">
        <v>60</v>
      </c>
      <c r="F62" s="24">
        <f t="shared" si="35"/>
        <v>0</v>
      </c>
      <c r="G62" s="24">
        <v>60</v>
      </c>
      <c r="H62" s="24">
        <f t="shared" si="35"/>
        <v>60</v>
      </c>
      <c r="I62" s="24">
        <f t="shared" si="15"/>
        <v>0</v>
      </c>
      <c r="J62" s="25">
        <f t="shared" si="2"/>
        <v>1</v>
      </c>
      <c r="K62" s="25">
        <f t="shared" si="3"/>
        <v>1</v>
      </c>
    </row>
    <row r="63" spans="1:11" x14ac:dyDescent="0.25">
      <c r="A63" s="44" t="s">
        <v>65</v>
      </c>
      <c r="B63" s="47" t="s">
        <v>47</v>
      </c>
      <c r="C63" s="10" t="s">
        <v>48</v>
      </c>
      <c r="D63" s="29">
        <f t="shared" ref="D63:E63" si="36">D64+D65</f>
        <v>3637</v>
      </c>
      <c r="E63" s="29">
        <f t="shared" si="36"/>
        <v>4688</v>
      </c>
      <c r="F63" s="29">
        <f>F64+F65</f>
        <v>1900</v>
      </c>
      <c r="G63" s="29">
        <f t="shared" ref="G63:H63" si="37">G64+G65</f>
        <v>4688</v>
      </c>
      <c r="H63" s="29">
        <f t="shared" si="37"/>
        <v>2788</v>
      </c>
      <c r="I63" s="29">
        <f t="shared" si="15"/>
        <v>0</v>
      </c>
      <c r="J63" s="25">
        <f t="shared" si="2"/>
        <v>1</v>
      </c>
      <c r="K63" s="25">
        <f t="shared" si="3"/>
        <v>1</v>
      </c>
    </row>
    <row r="64" spans="1:11" x14ac:dyDescent="0.25">
      <c r="A64" s="45"/>
      <c r="B64" s="48"/>
      <c r="C64" s="10" t="s">
        <v>42</v>
      </c>
      <c r="D64" s="12">
        <v>3274</v>
      </c>
      <c r="E64" s="29">
        <v>4325</v>
      </c>
      <c r="F64" s="29">
        <v>1900</v>
      </c>
      <c r="G64" s="29">
        <f>3274+1051</f>
        <v>4325</v>
      </c>
      <c r="H64" s="29">
        <f>3274-1900+1051</f>
        <v>2425</v>
      </c>
      <c r="I64" s="29">
        <f t="shared" si="15"/>
        <v>0</v>
      </c>
      <c r="J64" s="25">
        <f t="shared" si="2"/>
        <v>1</v>
      </c>
      <c r="K64" s="25">
        <f t="shared" si="3"/>
        <v>1</v>
      </c>
    </row>
    <row r="65" spans="1:11" x14ac:dyDescent="0.25">
      <c r="A65" s="45"/>
      <c r="B65" s="11" t="s">
        <v>45</v>
      </c>
      <c r="C65" s="10" t="s">
        <v>43</v>
      </c>
      <c r="D65" s="12">
        <v>363</v>
      </c>
      <c r="E65" s="29">
        <v>363</v>
      </c>
      <c r="F65" s="29">
        <v>0</v>
      </c>
      <c r="G65" s="29">
        <v>363</v>
      </c>
      <c r="H65" s="29">
        <v>363</v>
      </c>
      <c r="I65" s="29">
        <f t="shared" si="15"/>
        <v>0</v>
      </c>
      <c r="J65" s="25">
        <f t="shared" si="2"/>
        <v>1</v>
      </c>
      <c r="K65" s="25">
        <f t="shared" si="3"/>
        <v>1</v>
      </c>
    </row>
    <row r="66" spans="1:11" x14ac:dyDescent="0.25">
      <c r="A66" s="45"/>
      <c r="B66" s="47" t="s">
        <v>50</v>
      </c>
      <c r="C66" s="9" t="s">
        <v>48</v>
      </c>
      <c r="D66" s="24">
        <f t="shared" ref="D66:H66" si="38">D67+D68</f>
        <v>3637</v>
      </c>
      <c r="E66" s="24">
        <f t="shared" si="38"/>
        <v>4688</v>
      </c>
      <c r="F66" s="24">
        <f t="shared" si="38"/>
        <v>1900</v>
      </c>
      <c r="G66" s="24">
        <f t="shared" si="38"/>
        <v>4688</v>
      </c>
      <c r="H66" s="24">
        <f t="shared" si="38"/>
        <v>2788</v>
      </c>
      <c r="I66" s="24">
        <f t="shared" si="15"/>
        <v>0</v>
      </c>
      <c r="J66" s="25">
        <f t="shared" si="2"/>
        <v>1</v>
      </c>
      <c r="K66" s="25">
        <f t="shared" si="3"/>
        <v>1</v>
      </c>
    </row>
    <row r="67" spans="1:11" x14ac:dyDescent="0.25">
      <c r="A67" s="45"/>
      <c r="B67" s="48"/>
      <c r="C67" s="9" t="s">
        <v>42</v>
      </c>
      <c r="D67" s="24">
        <f t="shared" ref="D67:H68" si="39">D64</f>
        <v>3274</v>
      </c>
      <c r="E67" s="24">
        <f t="shared" si="39"/>
        <v>4325</v>
      </c>
      <c r="F67" s="24">
        <f t="shared" si="39"/>
        <v>1900</v>
      </c>
      <c r="G67" s="24">
        <f t="shared" si="39"/>
        <v>4325</v>
      </c>
      <c r="H67" s="24">
        <f t="shared" si="39"/>
        <v>2425</v>
      </c>
      <c r="I67" s="24">
        <f t="shared" si="15"/>
        <v>0</v>
      </c>
      <c r="J67" s="25">
        <f t="shared" si="2"/>
        <v>1</v>
      </c>
      <c r="K67" s="25">
        <f t="shared" si="3"/>
        <v>1</v>
      </c>
    </row>
    <row r="68" spans="1:11" x14ac:dyDescent="0.25">
      <c r="A68" s="46"/>
      <c r="B68" s="49"/>
      <c r="C68" s="9" t="s">
        <v>43</v>
      </c>
      <c r="D68" s="24">
        <f t="shared" si="39"/>
        <v>363</v>
      </c>
      <c r="E68" s="24">
        <f t="shared" si="39"/>
        <v>363</v>
      </c>
      <c r="F68" s="24">
        <f t="shared" si="39"/>
        <v>0</v>
      </c>
      <c r="G68" s="24">
        <f t="shared" si="39"/>
        <v>363</v>
      </c>
      <c r="H68" s="24">
        <f t="shared" si="39"/>
        <v>363</v>
      </c>
      <c r="I68" s="24">
        <f t="shared" si="15"/>
        <v>0</v>
      </c>
      <c r="J68" s="25">
        <f t="shared" si="2"/>
        <v>1</v>
      </c>
      <c r="K68" s="25">
        <f t="shared" si="3"/>
        <v>1</v>
      </c>
    </row>
    <row r="69" spans="1:11" x14ac:dyDescent="0.25">
      <c r="A69" s="44" t="s">
        <v>66</v>
      </c>
      <c r="B69" s="47" t="s">
        <v>47</v>
      </c>
      <c r="C69" s="10" t="s">
        <v>48</v>
      </c>
      <c r="D69" s="29">
        <f>D70+D71</f>
        <v>3637</v>
      </c>
      <c r="E69" s="29">
        <f>E70+E71</f>
        <v>5300.6</v>
      </c>
      <c r="F69" s="29">
        <f>F70+F71</f>
        <v>1900</v>
      </c>
      <c r="G69" s="29">
        <f t="shared" ref="G69:H69" si="40">G70+G71</f>
        <v>5017</v>
      </c>
      <c r="H69" s="29">
        <f t="shared" si="40"/>
        <v>3117</v>
      </c>
      <c r="I69" s="29">
        <f t="shared" si="15"/>
        <v>0</v>
      </c>
      <c r="J69" s="25">
        <f t="shared" si="2"/>
        <v>0.94649662302380855</v>
      </c>
      <c r="K69" s="25">
        <f t="shared" si="3"/>
        <v>0.9166029524201611</v>
      </c>
    </row>
    <row r="70" spans="1:11" x14ac:dyDescent="0.25">
      <c r="A70" s="45"/>
      <c r="B70" s="48"/>
      <c r="C70" s="10" t="s">
        <v>42</v>
      </c>
      <c r="D70" s="29">
        <v>3402</v>
      </c>
      <c r="E70" s="29">
        <v>5140.6000000000004</v>
      </c>
      <c r="F70" s="29">
        <v>1900</v>
      </c>
      <c r="G70" s="29">
        <v>4857</v>
      </c>
      <c r="H70" s="29">
        <v>2957</v>
      </c>
      <c r="I70" s="29">
        <f t="shared" si="15"/>
        <v>0</v>
      </c>
      <c r="J70" s="25">
        <f t="shared" si="2"/>
        <v>0.94483134264482738</v>
      </c>
      <c r="K70" s="25">
        <f t="shared" si="3"/>
        <v>0.91248534222057631</v>
      </c>
    </row>
    <row r="71" spans="1:11" x14ac:dyDescent="0.25">
      <c r="A71" s="45"/>
      <c r="B71" s="11" t="s">
        <v>45</v>
      </c>
      <c r="C71" s="10" t="s">
        <v>43</v>
      </c>
      <c r="D71" s="29">
        <v>235</v>
      </c>
      <c r="E71" s="29">
        <v>160</v>
      </c>
      <c r="F71" s="29">
        <v>0</v>
      </c>
      <c r="G71" s="29">
        <v>160</v>
      </c>
      <c r="H71" s="29">
        <v>160</v>
      </c>
      <c r="I71" s="29">
        <f t="shared" si="15"/>
        <v>0</v>
      </c>
      <c r="J71" s="25">
        <f t="shared" si="2"/>
        <v>1</v>
      </c>
      <c r="K71" s="25">
        <f t="shared" si="3"/>
        <v>1</v>
      </c>
    </row>
    <row r="72" spans="1:11" x14ac:dyDescent="0.25">
      <c r="A72" s="45"/>
      <c r="B72" s="47" t="s">
        <v>67</v>
      </c>
      <c r="C72" s="9" t="s">
        <v>48</v>
      </c>
      <c r="D72" s="24">
        <f t="shared" ref="D72:H72" si="41">D73+D74</f>
        <v>3637</v>
      </c>
      <c r="E72" s="24">
        <f t="shared" si="41"/>
        <v>5300.6</v>
      </c>
      <c r="F72" s="24">
        <f t="shared" si="41"/>
        <v>1900</v>
      </c>
      <c r="G72" s="24">
        <f t="shared" si="41"/>
        <v>5017</v>
      </c>
      <c r="H72" s="24">
        <f t="shared" si="41"/>
        <v>3117</v>
      </c>
      <c r="I72" s="24">
        <f t="shared" si="15"/>
        <v>0</v>
      </c>
      <c r="J72" s="25">
        <f t="shared" ref="J72:J103" si="42">G72/E72</f>
        <v>0.94649662302380855</v>
      </c>
      <c r="K72" s="25">
        <f t="shared" ref="K72:K103" si="43">H72/(E72-F72)</f>
        <v>0.9166029524201611</v>
      </c>
    </row>
    <row r="73" spans="1:11" x14ac:dyDescent="0.25">
      <c r="A73" s="45"/>
      <c r="B73" s="48"/>
      <c r="C73" s="9" t="s">
        <v>42</v>
      </c>
      <c r="D73" s="24">
        <f t="shared" ref="D73:H74" si="44">D70</f>
        <v>3402</v>
      </c>
      <c r="E73" s="24">
        <f t="shared" si="44"/>
        <v>5140.6000000000004</v>
      </c>
      <c r="F73" s="24">
        <f t="shared" si="44"/>
        <v>1900</v>
      </c>
      <c r="G73" s="24">
        <f t="shared" si="44"/>
        <v>4857</v>
      </c>
      <c r="H73" s="24">
        <f t="shared" si="44"/>
        <v>2957</v>
      </c>
      <c r="I73" s="24">
        <f t="shared" si="15"/>
        <v>0</v>
      </c>
      <c r="J73" s="25">
        <f t="shared" si="42"/>
        <v>0.94483134264482738</v>
      </c>
      <c r="K73" s="25">
        <f t="shared" si="43"/>
        <v>0.91248534222057631</v>
      </c>
    </row>
    <row r="74" spans="1:11" x14ac:dyDescent="0.25">
      <c r="A74" s="46"/>
      <c r="B74" s="49"/>
      <c r="C74" s="9" t="s">
        <v>43</v>
      </c>
      <c r="D74" s="24">
        <f t="shared" si="44"/>
        <v>235</v>
      </c>
      <c r="E74" s="24">
        <f t="shared" si="44"/>
        <v>160</v>
      </c>
      <c r="F74" s="24">
        <f t="shared" si="44"/>
        <v>0</v>
      </c>
      <c r="G74" s="24">
        <f t="shared" si="44"/>
        <v>160</v>
      </c>
      <c r="H74" s="24">
        <f t="shared" si="44"/>
        <v>160</v>
      </c>
      <c r="I74" s="24">
        <f t="shared" si="15"/>
        <v>0</v>
      </c>
      <c r="J74" s="25">
        <f t="shared" si="42"/>
        <v>1</v>
      </c>
      <c r="K74" s="25">
        <f t="shared" si="43"/>
        <v>1</v>
      </c>
    </row>
    <row r="75" spans="1:11" x14ac:dyDescent="0.25">
      <c r="A75" s="44" t="s">
        <v>68</v>
      </c>
      <c r="B75" s="47" t="s">
        <v>47</v>
      </c>
      <c r="C75" s="10" t="s">
        <v>48</v>
      </c>
      <c r="D75" s="29">
        <f>D76+D77</f>
        <v>4166.3999999999996</v>
      </c>
      <c r="E75" s="29">
        <f>E76+E77</f>
        <v>0</v>
      </c>
      <c r="F75" s="29">
        <f>F76+F77</f>
        <v>0</v>
      </c>
      <c r="G75" s="29">
        <f t="shared" ref="G75:H75" si="45">G76+G77</f>
        <v>0</v>
      </c>
      <c r="H75" s="29">
        <f t="shared" si="45"/>
        <v>0</v>
      </c>
      <c r="I75" s="29">
        <f t="shared" si="15"/>
        <v>0</v>
      </c>
      <c r="J75" s="25" t="e">
        <f t="shared" si="42"/>
        <v>#DIV/0!</v>
      </c>
      <c r="K75" s="25" t="e">
        <f t="shared" si="43"/>
        <v>#DIV/0!</v>
      </c>
    </row>
    <row r="76" spans="1:11" x14ac:dyDescent="0.25">
      <c r="A76" s="45"/>
      <c r="B76" s="48"/>
      <c r="C76" s="10" t="s">
        <v>42</v>
      </c>
      <c r="D76" s="29">
        <v>3863</v>
      </c>
      <c r="E76" s="29">
        <v>0</v>
      </c>
      <c r="F76" s="29">
        <v>0</v>
      </c>
      <c r="G76" s="29">
        <v>0</v>
      </c>
      <c r="H76" s="29">
        <v>0</v>
      </c>
      <c r="I76" s="29">
        <f t="shared" si="15"/>
        <v>0</v>
      </c>
      <c r="J76" s="25" t="e">
        <f t="shared" si="42"/>
        <v>#DIV/0!</v>
      </c>
      <c r="K76" s="25" t="e">
        <f t="shared" si="43"/>
        <v>#DIV/0!</v>
      </c>
    </row>
    <row r="77" spans="1:11" x14ac:dyDescent="0.25">
      <c r="A77" s="45"/>
      <c r="B77" s="11" t="s">
        <v>45</v>
      </c>
      <c r="C77" s="10" t="s">
        <v>43</v>
      </c>
      <c r="D77" s="29">
        <v>303.40000000000009</v>
      </c>
      <c r="E77" s="29">
        <v>0</v>
      </c>
      <c r="F77" s="29">
        <v>0</v>
      </c>
      <c r="G77" s="29">
        <v>0</v>
      </c>
      <c r="H77" s="29">
        <v>0</v>
      </c>
      <c r="I77" s="29">
        <f t="shared" si="15"/>
        <v>0</v>
      </c>
      <c r="J77" s="25" t="e">
        <f t="shared" si="42"/>
        <v>#DIV/0!</v>
      </c>
      <c r="K77" s="25" t="e">
        <f t="shared" si="43"/>
        <v>#DIV/0!</v>
      </c>
    </row>
    <row r="78" spans="1:11" x14ac:dyDescent="0.25">
      <c r="A78" s="45"/>
      <c r="B78" s="47" t="s">
        <v>69</v>
      </c>
      <c r="C78" s="9" t="s">
        <v>48</v>
      </c>
      <c r="D78" s="24">
        <f t="shared" ref="D78:H78" si="46">D79+D80</f>
        <v>4166.3999999999996</v>
      </c>
      <c r="E78" s="24">
        <f t="shared" si="46"/>
        <v>0</v>
      </c>
      <c r="F78" s="24">
        <f t="shared" si="46"/>
        <v>0</v>
      </c>
      <c r="G78" s="24">
        <f t="shared" si="46"/>
        <v>0</v>
      </c>
      <c r="H78" s="24">
        <f t="shared" si="46"/>
        <v>0</v>
      </c>
      <c r="I78" s="24">
        <f t="shared" si="15"/>
        <v>0</v>
      </c>
      <c r="J78" s="25" t="e">
        <f t="shared" si="42"/>
        <v>#DIV/0!</v>
      </c>
      <c r="K78" s="25" t="e">
        <f t="shared" si="43"/>
        <v>#DIV/0!</v>
      </c>
    </row>
    <row r="79" spans="1:11" x14ac:dyDescent="0.25">
      <c r="A79" s="45"/>
      <c r="B79" s="48"/>
      <c r="C79" s="9" t="s">
        <v>42</v>
      </c>
      <c r="D79" s="24">
        <f t="shared" ref="D79:H80" si="47">D76</f>
        <v>3863</v>
      </c>
      <c r="E79" s="24">
        <f t="shared" si="47"/>
        <v>0</v>
      </c>
      <c r="F79" s="24">
        <f t="shared" si="47"/>
        <v>0</v>
      </c>
      <c r="G79" s="24">
        <f t="shared" si="47"/>
        <v>0</v>
      </c>
      <c r="H79" s="24">
        <f t="shared" si="47"/>
        <v>0</v>
      </c>
      <c r="I79" s="24">
        <f t="shared" si="15"/>
        <v>0</v>
      </c>
      <c r="J79" s="25" t="e">
        <f t="shared" si="42"/>
        <v>#DIV/0!</v>
      </c>
      <c r="K79" s="25" t="e">
        <f t="shared" si="43"/>
        <v>#DIV/0!</v>
      </c>
    </row>
    <row r="80" spans="1:11" x14ac:dyDescent="0.25">
      <c r="A80" s="46"/>
      <c r="B80" s="49"/>
      <c r="C80" s="9" t="s">
        <v>43</v>
      </c>
      <c r="D80" s="24">
        <f t="shared" si="47"/>
        <v>303.40000000000009</v>
      </c>
      <c r="E80" s="24">
        <f t="shared" si="47"/>
        <v>0</v>
      </c>
      <c r="F80" s="24">
        <f t="shared" si="47"/>
        <v>0</v>
      </c>
      <c r="G80" s="24">
        <f t="shared" si="47"/>
        <v>0</v>
      </c>
      <c r="H80" s="24">
        <f t="shared" si="47"/>
        <v>0</v>
      </c>
      <c r="I80" s="24">
        <f t="shared" si="15"/>
        <v>0</v>
      </c>
      <c r="J80" s="25" t="e">
        <f t="shared" si="42"/>
        <v>#DIV/0!</v>
      </c>
      <c r="K80" s="25" t="e">
        <f t="shared" si="43"/>
        <v>#DIV/0!</v>
      </c>
    </row>
    <row r="81" spans="1:11" x14ac:dyDescent="0.25">
      <c r="A81" s="44" t="s">
        <v>99</v>
      </c>
      <c r="B81" s="47" t="s">
        <v>47</v>
      </c>
      <c r="C81" s="10" t="s">
        <v>48</v>
      </c>
      <c r="D81" s="24">
        <f>D82+D83+D84</f>
        <v>5847</v>
      </c>
      <c r="E81" s="24">
        <f t="shared" ref="E81:I81" si="48">E82+E83+E84</f>
        <v>0</v>
      </c>
      <c r="F81" s="24">
        <f t="shared" si="48"/>
        <v>0</v>
      </c>
      <c r="G81" s="24">
        <f t="shared" si="48"/>
        <v>0</v>
      </c>
      <c r="H81" s="24">
        <f t="shared" si="48"/>
        <v>0</v>
      </c>
      <c r="I81" s="24">
        <f t="shared" si="48"/>
        <v>0</v>
      </c>
      <c r="J81" s="25" t="e">
        <f t="shared" si="42"/>
        <v>#DIV/0!</v>
      </c>
      <c r="K81" s="25" t="e">
        <f t="shared" si="43"/>
        <v>#DIV/0!</v>
      </c>
    </row>
    <row r="82" spans="1:11" x14ac:dyDescent="0.25">
      <c r="A82" s="45"/>
      <c r="B82" s="48"/>
      <c r="C82" s="10" t="s">
        <v>41</v>
      </c>
      <c r="D82" s="24">
        <v>5297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5" t="e">
        <f t="shared" si="42"/>
        <v>#DIV/0!</v>
      </c>
      <c r="K82" s="25" t="e">
        <f t="shared" si="43"/>
        <v>#DIV/0!</v>
      </c>
    </row>
    <row r="83" spans="1:11" x14ac:dyDescent="0.25">
      <c r="A83" s="45"/>
      <c r="B83" s="48"/>
      <c r="C83" s="10" t="s">
        <v>42</v>
      </c>
      <c r="D83" s="24">
        <v>524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5" t="e">
        <f t="shared" si="42"/>
        <v>#DIV/0!</v>
      </c>
      <c r="K83" s="25" t="e">
        <f t="shared" si="43"/>
        <v>#DIV/0!</v>
      </c>
    </row>
    <row r="84" spans="1:11" x14ac:dyDescent="0.25">
      <c r="A84" s="45"/>
      <c r="B84" s="11" t="s">
        <v>45</v>
      </c>
      <c r="C84" s="10" t="s">
        <v>43</v>
      </c>
      <c r="D84" s="13">
        <v>26</v>
      </c>
      <c r="E84" s="13">
        <v>0</v>
      </c>
      <c r="F84" s="24">
        <v>0</v>
      </c>
      <c r="G84" s="24">
        <v>0</v>
      </c>
      <c r="H84" s="24">
        <v>0</v>
      </c>
      <c r="I84" s="24">
        <v>0</v>
      </c>
      <c r="J84" s="25" t="e">
        <f t="shared" si="42"/>
        <v>#DIV/0!</v>
      </c>
      <c r="K84" s="25" t="e">
        <f t="shared" si="43"/>
        <v>#DIV/0!</v>
      </c>
    </row>
    <row r="85" spans="1:11" x14ac:dyDescent="0.25">
      <c r="A85" s="45"/>
      <c r="B85" s="47" t="s">
        <v>59</v>
      </c>
      <c r="C85" s="9" t="s">
        <v>48</v>
      </c>
      <c r="D85" s="24">
        <f>D86+D87+D88</f>
        <v>5847</v>
      </c>
      <c r="E85" s="24">
        <f t="shared" ref="E85:I85" si="49">E86+E87+E88</f>
        <v>0</v>
      </c>
      <c r="F85" s="24">
        <f t="shared" si="49"/>
        <v>0</v>
      </c>
      <c r="G85" s="24">
        <f t="shared" si="49"/>
        <v>0</v>
      </c>
      <c r="H85" s="24">
        <f t="shared" si="49"/>
        <v>0</v>
      </c>
      <c r="I85" s="24">
        <f t="shared" si="49"/>
        <v>0</v>
      </c>
      <c r="J85" s="25" t="e">
        <f t="shared" si="42"/>
        <v>#DIV/0!</v>
      </c>
      <c r="K85" s="25" t="e">
        <f t="shared" si="43"/>
        <v>#DIV/0!</v>
      </c>
    </row>
    <row r="86" spans="1:11" x14ac:dyDescent="0.25">
      <c r="A86" s="45"/>
      <c r="B86" s="48"/>
      <c r="C86" s="9" t="s">
        <v>41</v>
      </c>
      <c r="D86" s="24">
        <f>D82</f>
        <v>5297</v>
      </c>
      <c r="E86" s="24">
        <f t="shared" ref="E86:I86" si="50">E82</f>
        <v>0</v>
      </c>
      <c r="F86" s="24">
        <f t="shared" si="50"/>
        <v>0</v>
      </c>
      <c r="G86" s="24">
        <f t="shared" si="50"/>
        <v>0</v>
      </c>
      <c r="H86" s="24">
        <f t="shared" si="50"/>
        <v>0</v>
      </c>
      <c r="I86" s="24">
        <f t="shared" si="50"/>
        <v>0</v>
      </c>
      <c r="J86" s="25" t="e">
        <f t="shared" si="42"/>
        <v>#DIV/0!</v>
      </c>
      <c r="K86" s="25" t="e">
        <f t="shared" si="43"/>
        <v>#DIV/0!</v>
      </c>
    </row>
    <row r="87" spans="1:11" x14ac:dyDescent="0.25">
      <c r="A87" s="45"/>
      <c r="B87" s="48"/>
      <c r="C87" s="9" t="s">
        <v>42</v>
      </c>
      <c r="D87" s="24">
        <f t="shared" ref="D87:I88" si="51">D83</f>
        <v>524</v>
      </c>
      <c r="E87" s="24">
        <f t="shared" si="51"/>
        <v>0</v>
      </c>
      <c r="F87" s="24">
        <f t="shared" si="51"/>
        <v>0</v>
      </c>
      <c r="G87" s="24">
        <f t="shared" si="51"/>
        <v>0</v>
      </c>
      <c r="H87" s="24">
        <f t="shared" si="51"/>
        <v>0</v>
      </c>
      <c r="I87" s="24">
        <f t="shared" si="51"/>
        <v>0</v>
      </c>
      <c r="J87" s="25" t="e">
        <f t="shared" si="42"/>
        <v>#DIV/0!</v>
      </c>
      <c r="K87" s="25" t="e">
        <f t="shared" si="43"/>
        <v>#DIV/0!</v>
      </c>
    </row>
    <row r="88" spans="1:11" x14ac:dyDescent="0.25">
      <c r="A88" s="46"/>
      <c r="B88" s="49"/>
      <c r="C88" s="9" t="s">
        <v>43</v>
      </c>
      <c r="D88" s="24">
        <f t="shared" si="51"/>
        <v>26</v>
      </c>
      <c r="E88" s="24">
        <f t="shared" si="51"/>
        <v>0</v>
      </c>
      <c r="F88" s="24">
        <f t="shared" si="51"/>
        <v>0</v>
      </c>
      <c r="G88" s="24">
        <f t="shared" si="51"/>
        <v>0</v>
      </c>
      <c r="H88" s="24">
        <f t="shared" si="51"/>
        <v>0</v>
      </c>
      <c r="I88" s="24">
        <f t="shared" si="51"/>
        <v>0</v>
      </c>
      <c r="J88" s="25" t="e">
        <f t="shared" si="42"/>
        <v>#DIV/0!</v>
      </c>
      <c r="K88" s="25" t="e">
        <f t="shared" si="43"/>
        <v>#DIV/0!</v>
      </c>
    </row>
    <row r="89" spans="1:11" x14ac:dyDescent="0.25">
      <c r="A89" s="44" t="s">
        <v>70</v>
      </c>
      <c r="B89" s="50" t="s">
        <v>71</v>
      </c>
      <c r="C89" s="9" t="s">
        <v>48</v>
      </c>
      <c r="D89" s="24">
        <f>D90+D91</f>
        <v>0</v>
      </c>
      <c r="E89" s="24">
        <f t="shared" ref="E89:I89" si="52">E90+E91</f>
        <v>2700.7</v>
      </c>
      <c r="F89" s="24">
        <f t="shared" si="52"/>
        <v>2700.5</v>
      </c>
      <c r="G89" s="24">
        <f t="shared" si="52"/>
        <v>2700.5</v>
      </c>
      <c r="H89" s="24">
        <f t="shared" si="52"/>
        <v>0</v>
      </c>
      <c r="I89" s="24">
        <f t="shared" si="52"/>
        <v>0</v>
      </c>
      <c r="J89" s="25">
        <f t="shared" si="42"/>
        <v>0.99992594512533794</v>
      </c>
      <c r="K89" s="25">
        <f t="shared" si="43"/>
        <v>0</v>
      </c>
    </row>
    <row r="90" spans="1:11" x14ac:dyDescent="0.25">
      <c r="A90" s="45"/>
      <c r="B90" s="50"/>
      <c r="C90" s="9" t="s">
        <v>42</v>
      </c>
      <c r="D90" s="24">
        <v>0</v>
      </c>
      <c r="E90" s="24">
        <f>E93+E104</f>
        <v>2700.7</v>
      </c>
      <c r="F90" s="24">
        <f t="shared" ref="F90:H90" si="53">F93+F104</f>
        <v>2700.5</v>
      </c>
      <c r="G90" s="24">
        <f t="shared" si="53"/>
        <v>2700.5</v>
      </c>
      <c r="H90" s="24">
        <f t="shared" si="53"/>
        <v>0</v>
      </c>
      <c r="I90" s="24">
        <f t="shared" ref="E90:I91" si="54">I93</f>
        <v>0</v>
      </c>
      <c r="J90" s="25">
        <f t="shared" si="42"/>
        <v>0.99992594512533794</v>
      </c>
      <c r="K90" s="25">
        <f t="shared" si="43"/>
        <v>0</v>
      </c>
    </row>
    <row r="91" spans="1:11" x14ac:dyDescent="0.25">
      <c r="A91" s="45"/>
      <c r="B91" s="50"/>
      <c r="C91" s="9" t="s">
        <v>43</v>
      </c>
      <c r="D91" s="24">
        <v>0</v>
      </c>
      <c r="E91" s="24">
        <f t="shared" si="54"/>
        <v>0</v>
      </c>
      <c r="F91" s="24">
        <f t="shared" si="54"/>
        <v>0</v>
      </c>
      <c r="G91" s="24">
        <f t="shared" si="54"/>
        <v>0</v>
      </c>
      <c r="H91" s="24">
        <f t="shared" si="54"/>
        <v>0</v>
      </c>
      <c r="I91" s="24">
        <f t="shared" si="54"/>
        <v>0</v>
      </c>
      <c r="J91" s="25" t="e">
        <f t="shared" si="42"/>
        <v>#DIV/0!</v>
      </c>
      <c r="K91" s="25" t="e">
        <f t="shared" si="43"/>
        <v>#DIV/0!</v>
      </c>
    </row>
    <row r="92" spans="1:11" x14ac:dyDescent="0.25">
      <c r="A92" s="45"/>
      <c r="B92" s="47" t="s">
        <v>47</v>
      </c>
      <c r="C92" s="9" t="s">
        <v>48</v>
      </c>
      <c r="D92" s="13">
        <f>D93+D94</f>
        <v>0</v>
      </c>
      <c r="E92" s="13">
        <f t="shared" ref="E92:I92" si="55">E93+E94</f>
        <v>2700.7</v>
      </c>
      <c r="F92" s="13">
        <f t="shared" si="55"/>
        <v>2700.5</v>
      </c>
      <c r="G92" s="13">
        <f t="shared" si="55"/>
        <v>2700.5</v>
      </c>
      <c r="H92" s="13">
        <f t="shared" si="55"/>
        <v>0</v>
      </c>
      <c r="I92" s="13">
        <f t="shared" si="55"/>
        <v>0</v>
      </c>
      <c r="J92" s="25">
        <f t="shared" si="42"/>
        <v>0.99992594512533794</v>
      </c>
      <c r="K92" s="25">
        <f t="shared" si="43"/>
        <v>0</v>
      </c>
    </row>
    <row r="93" spans="1:11" x14ac:dyDescent="0.25">
      <c r="A93" s="45"/>
      <c r="B93" s="48"/>
      <c r="C93" s="9" t="s">
        <v>42</v>
      </c>
      <c r="D93" s="13">
        <f>D99</f>
        <v>0</v>
      </c>
      <c r="E93" s="13">
        <f>E99+E104</f>
        <v>2700.7</v>
      </c>
      <c r="F93" s="13">
        <f t="shared" ref="F93:H93" si="56">F99+F104</f>
        <v>2700.5</v>
      </c>
      <c r="G93" s="13">
        <f t="shared" si="56"/>
        <v>2700.5</v>
      </c>
      <c r="H93" s="13">
        <f t="shared" si="56"/>
        <v>0</v>
      </c>
      <c r="I93" s="13">
        <f t="shared" ref="E93:I94" si="57">I99</f>
        <v>0</v>
      </c>
      <c r="J93" s="25">
        <f t="shared" si="42"/>
        <v>0.99992594512533794</v>
      </c>
      <c r="K93" s="25">
        <f t="shared" si="43"/>
        <v>0</v>
      </c>
    </row>
    <row r="94" spans="1:11" x14ac:dyDescent="0.25">
      <c r="A94" s="45"/>
      <c r="B94" s="11" t="s">
        <v>45</v>
      </c>
      <c r="C94" s="9" t="s">
        <v>43</v>
      </c>
      <c r="D94" s="13">
        <f>D100</f>
        <v>0</v>
      </c>
      <c r="E94" s="13">
        <f t="shared" si="57"/>
        <v>0</v>
      </c>
      <c r="F94" s="13">
        <f t="shared" si="57"/>
        <v>0</v>
      </c>
      <c r="G94" s="13">
        <f t="shared" si="57"/>
        <v>0</v>
      </c>
      <c r="H94" s="13">
        <f t="shared" si="57"/>
        <v>0</v>
      </c>
      <c r="I94" s="13">
        <f t="shared" si="57"/>
        <v>0</v>
      </c>
      <c r="J94" s="25" t="e">
        <f t="shared" si="42"/>
        <v>#DIV/0!</v>
      </c>
      <c r="K94" s="25" t="e">
        <f t="shared" si="43"/>
        <v>#DIV/0!</v>
      </c>
    </row>
    <row r="95" spans="1:11" x14ac:dyDescent="0.25">
      <c r="A95" s="45"/>
      <c r="B95" s="47" t="s">
        <v>46</v>
      </c>
      <c r="C95" s="9" t="s">
        <v>48</v>
      </c>
      <c r="D95" s="13">
        <f>D96+D97</f>
        <v>0</v>
      </c>
      <c r="E95" s="13">
        <f t="shared" ref="E95:I95" si="58">E96+E97</f>
        <v>2700.7</v>
      </c>
      <c r="F95" s="13">
        <f t="shared" si="58"/>
        <v>2700.5</v>
      </c>
      <c r="G95" s="13">
        <f t="shared" si="58"/>
        <v>2700.5</v>
      </c>
      <c r="H95" s="13">
        <f t="shared" si="58"/>
        <v>0</v>
      </c>
      <c r="I95" s="13">
        <f t="shared" si="58"/>
        <v>0</v>
      </c>
      <c r="J95" s="25">
        <f t="shared" si="42"/>
        <v>0.99992594512533794</v>
      </c>
      <c r="K95" s="25">
        <f t="shared" si="43"/>
        <v>0</v>
      </c>
    </row>
    <row r="96" spans="1:11" x14ac:dyDescent="0.25">
      <c r="A96" s="45"/>
      <c r="B96" s="48"/>
      <c r="C96" s="9" t="s">
        <v>42</v>
      </c>
      <c r="D96" s="13">
        <f>D102</f>
        <v>0</v>
      </c>
      <c r="E96" s="13">
        <f t="shared" ref="E96:I97" si="59">E102</f>
        <v>2700.7</v>
      </c>
      <c r="F96" s="13">
        <f t="shared" si="59"/>
        <v>2700.5</v>
      </c>
      <c r="G96" s="13">
        <f t="shared" si="59"/>
        <v>2700.5</v>
      </c>
      <c r="H96" s="13">
        <f t="shared" si="59"/>
        <v>0</v>
      </c>
      <c r="I96" s="13">
        <f t="shared" si="59"/>
        <v>0</v>
      </c>
      <c r="J96" s="25">
        <f t="shared" si="42"/>
        <v>0.99992594512533794</v>
      </c>
      <c r="K96" s="25">
        <f t="shared" si="43"/>
        <v>0</v>
      </c>
    </row>
    <row r="97" spans="1:11" x14ac:dyDescent="0.25">
      <c r="A97" s="45"/>
      <c r="B97" s="49"/>
      <c r="C97" s="9" t="s">
        <v>43</v>
      </c>
      <c r="D97" s="13">
        <f>D103</f>
        <v>0</v>
      </c>
      <c r="E97" s="13">
        <f t="shared" si="59"/>
        <v>0</v>
      </c>
      <c r="F97" s="13">
        <f t="shared" si="59"/>
        <v>0</v>
      </c>
      <c r="G97" s="13">
        <f t="shared" si="59"/>
        <v>0</v>
      </c>
      <c r="H97" s="13">
        <f t="shared" si="59"/>
        <v>0</v>
      </c>
      <c r="I97" s="13">
        <f t="shared" si="59"/>
        <v>0</v>
      </c>
      <c r="J97" s="25" t="e">
        <f t="shared" si="42"/>
        <v>#DIV/0!</v>
      </c>
      <c r="K97" s="25" t="e">
        <f t="shared" si="43"/>
        <v>#DIV/0!</v>
      </c>
    </row>
    <row r="98" spans="1:11" x14ac:dyDescent="0.25">
      <c r="A98" s="44" t="s">
        <v>72</v>
      </c>
      <c r="B98" s="47" t="s">
        <v>47</v>
      </c>
      <c r="C98" s="10" t="s">
        <v>48</v>
      </c>
      <c r="D98" s="13">
        <f t="shared" ref="D98:E98" si="60">D99+D100</f>
        <v>0</v>
      </c>
      <c r="E98" s="13">
        <f t="shared" si="60"/>
        <v>2700.7</v>
      </c>
      <c r="F98" s="29">
        <f>F99+F100</f>
        <v>2700.5</v>
      </c>
      <c r="G98" s="29">
        <f t="shared" ref="G98:H98" si="61">G99+G100</f>
        <v>2700.5</v>
      </c>
      <c r="H98" s="29">
        <f t="shared" si="61"/>
        <v>0</v>
      </c>
      <c r="I98" s="29">
        <f t="shared" ref="I98:I100" si="62">F98+H98-G98</f>
        <v>0</v>
      </c>
      <c r="J98" s="25">
        <f t="shared" si="42"/>
        <v>0.99992594512533794</v>
      </c>
      <c r="K98" s="25">
        <f t="shared" si="43"/>
        <v>0</v>
      </c>
    </row>
    <row r="99" spans="1:11" x14ac:dyDescent="0.25">
      <c r="A99" s="45"/>
      <c r="B99" s="48"/>
      <c r="C99" s="10" t="s">
        <v>42</v>
      </c>
      <c r="D99" s="12">
        <v>0</v>
      </c>
      <c r="E99" s="12">
        <v>2700.7</v>
      </c>
      <c r="F99" s="29">
        <v>2700.5</v>
      </c>
      <c r="G99" s="29">
        <v>2700.5</v>
      </c>
      <c r="H99" s="29">
        <v>0</v>
      </c>
      <c r="I99" s="29">
        <f t="shared" si="62"/>
        <v>0</v>
      </c>
      <c r="J99" s="25">
        <f t="shared" si="42"/>
        <v>0.99992594512533794</v>
      </c>
      <c r="K99" s="25">
        <f t="shared" si="43"/>
        <v>0</v>
      </c>
    </row>
    <row r="100" spans="1:11" x14ac:dyDescent="0.25">
      <c r="A100" s="45"/>
      <c r="B100" s="11" t="s">
        <v>45</v>
      </c>
      <c r="C100" s="10" t="s">
        <v>43</v>
      </c>
      <c r="D100" s="12">
        <v>0</v>
      </c>
      <c r="E100" s="12">
        <v>0</v>
      </c>
      <c r="F100" s="29">
        <v>0</v>
      </c>
      <c r="G100" s="29">
        <v>0</v>
      </c>
      <c r="H100" s="29">
        <v>0</v>
      </c>
      <c r="I100" s="29">
        <f t="shared" si="62"/>
        <v>0</v>
      </c>
      <c r="J100" s="25" t="e">
        <f t="shared" si="42"/>
        <v>#DIV/0!</v>
      </c>
      <c r="K100" s="25" t="e">
        <f t="shared" si="43"/>
        <v>#DIV/0!</v>
      </c>
    </row>
    <row r="101" spans="1:11" x14ac:dyDescent="0.25">
      <c r="A101" s="45"/>
      <c r="B101" s="47" t="s">
        <v>46</v>
      </c>
      <c r="C101" s="9" t="s">
        <v>48</v>
      </c>
      <c r="D101" s="13">
        <f t="shared" ref="D101:I101" si="63">D102+D103</f>
        <v>0</v>
      </c>
      <c r="E101" s="13">
        <f t="shared" si="63"/>
        <v>2700.7</v>
      </c>
      <c r="F101" s="24">
        <f t="shared" si="63"/>
        <v>2700.5</v>
      </c>
      <c r="G101" s="24">
        <f t="shared" si="63"/>
        <v>2700.5</v>
      </c>
      <c r="H101" s="24">
        <f t="shared" si="63"/>
        <v>0</v>
      </c>
      <c r="I101" s="24">
        <f t="shared" si="63"/>
        <v>0</v>
      </c>
      <c r="J101" s="25">
        <f t="shared" si="42"/>
        <v>0.99992594512533794</v>
      </c>
      <c r="K101" s="25">
        <f t="shared" si="43"/>
        <v>0</v>
      </c>
    </row>
    <row r="102" spans="1:11" x14ac:dyDescent="0.25">
      <c r="A102" s="45"/>
      <c r="B102" s="48"/>
      <c r="C102" s="9" t="s">
        <v>42</v>
      </c>
      <c r="D102" s="13">
        <f t="shared" ref="D102:I103" si="64">D99</f>
        <v>0</v>
      </c>
      <c r="E102" s="13">
        <f t="shared" si="64"/>
        <v>2700.7</v>
      </c>
      <c r="F102" s="24">
        <f t="shared" si="64"/>
        <v>2700.5</v>
      </c>
      <c r="G102" s="24">
        <f t="shared" si="64"/>
        <v>2700.5</v>
      </c>
      <c r="H102" s="24">
        <f t="shared" si="64"/>
        <v>0</v>
      </c>
      <c r="I102" s="24">
        <f t="shared" si="64"/>
        <v>0</v>
      </c>
      <c r="J102" s="25">
        <f t="shared" si="42"/>
        <v>0.99992594512533794</v>
      </c>
      <c r="K102" s="25">
        <f t="shared" si="43"/>
        <v>0</v>
      </c>
    </row>
    <row r="103" spans="1:11" x14ac:dyDescent="0.25">
      <c r="A103" s="46"/>
      <c r="B103" s="49"/>
      <c r="C103" s="9" t="s">
        <v>43</v>
      </c>
      <c r="D103" s="13">
        <f t="shared" si="64"/>
        <v>0</v>
      </c>
      <c r="E103" s="13">
        <f t="shared" si="64"/>
        <v>0</v>
      </c>
      <c r="F103" s="24">
        <f t="shared" si="64"/>
        <v>0</v>
      </c>
      <c r="G103" s="24">
        <f t="shared" si="64"/>
        <v>0</v>
      </c>
      <c r="H103" s="24">
        <f t="shared" si="64"/>
        <v>0</v>
      </c>
      <c r="I103" s="24">
        <f t="shared" si="64"/>
        <v>0</v>
      </c>
      <c r="J103" s="25" t="e">
        <f t="shared" si="42"/>
        <v>#DIV/0!</v>
      </c>
      <c r="K103" s="25" t="e">
        <f t="shared" si="43"/>
        <v>#DIV/0!</v>
      </c>
    </row>
  </sheetData>
  <mergeCells count="45">
    <mergeCell ref="A98:A103"/>
    <mergeCell ref="B98:B99"/>
    <mergeCell ref="B101:B103"/>
    <mergeCell ref="A8:A24"/>
    <mergeCell ref="B8:B12"/>
    <mergeCell ref="B13:B15"/>
    <mergeCell ref="B17:B20"/>
    <mergeCell ref="B21:B23"/>
    <mergeCell ref="A75:A80"/>
    <mergeCell ref="B75:B76"/>
    <mergeCell ref="B78:B80"/>
    <mergeCell ref="A81:A88"/>
    <mergeCell ref="B85:B88"/>
    <mergeCell ref="A89:A97"/>
    <mergeCell ref="B89:B91"/>
    <mergeCell ref="B92:B93"/>
    <mergeCell ref="B95:B97"/>
    <mergeCell ref="B81:B83"/>
    <mergeCell ref="A51:A56"/>
    <mergeCell ref="B51:B52"/>
    <mergeCell ref="B54:B56"/>
    <mergeCell ref="A57:A62"/>
    <mergeCell ref="B57:B58"/>
    <mergeCell ref="B60:B62"/>
    <mergeCell ref="A63:A68"/>
    <mergeCell ref="B63:B64"/>
    <mergeCell ref="B66:B68"/>
    <mergeCell ref="A69:A74"/>
    <mergeCell ref="B69:B70"/>
    <mergeCell ref="B72:B74"/>
    <mergeCell ref="A45:A50"/>
    <mergeCell ref="B45:B46"/>
    <mergeCell ref="B48:B50"/>
    <mergeCell ref="A27:A32"/>
    <mergeCell ref="B27:B28"/>
    <mergeCell ref="B30:B32"/>
    <mergeCell ref="A33:A38"/>
    <mergeCell ref="B33:B34"/>
    <mergeCell ref="B36:B38"/>
    <mergeCell ref="A2:K2"/>
    <mergeCell ref="A3:K3"/>
    <mergeCell ref="A4:K4"/>
    <mergeCell ref="A39:A44"/>
    <mergeCell ref="B39:B40"/>
    <mergeCell ref="B42:B44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6</vt:lpstr>
      <vt:lpstr>Форма 7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2019-08-21T05:56:48Z</dcterms:modified>
</cp:coreProperties>
</file>