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орма 8" sheetId="3" r:id="rId1"/>
  </sheets>
  <definedNames>
    <definedName name="_xlnm.Print_Titles" localSheetId="0">'Форма 8'!$6:$7</definedName>
  </definedNames>
  <calcPr calcId="152511"/>
</workbook>
</file>

<file path=xl/calcChain.xml><?xml version="1.0" encoding="utf-8"?>
<calcChain xmlns="http://schemas.openxmlformats.org/spreadsheetml/2006/main">
  <c r="H312" i="3" l="1"/>
  <c r="G312" i="3"/>
  <c r="F312" i="3"/>
  <c r="E312" i="3"/>
  <c r="H221" i="3"/>
  <c r="G221" i="3"/>
  <c r="E220" i="3" l="1"/>
  <c r="H283" i="3" l="1"/>
  <c r="I242" i="3" l="1"/>
  <c r="H242" i="3"/>
  <c r="G242" i="3"/>
  <c r="F242" i="3"/>
  <c r="E242" i="3"/>
  <c r="D242" i="3"/>
  <c r="H309" i="3"/>
  <c r="G309" i="3"/>
  <c r="F309" i="3"/>
  <c r="E309" i="3"/>
  <c r="K323" i="3"/>
  <c r="J323" i="3"/>
  <c r="I323" i="3"/>
  <c r="K65" i="3" l="1"/>
  <c r="K61" i="3"/>
  <c r="K60" i="3"/>
  <c r="K55" i="3"/>
  <c r="K54" i="3"/>
  <c r="K49" i="3"/>
  <c r="K48" i="3"/>
  <c r="K40" i="3"/>
  <c r="K38" i="3"/>
  <c r="K30" i="3"/>
  <c r="K28" i="3"/>
  <c r="K27" i="3"/>
  <c r="K26" i="3"/>
  <c r="K12" i="3"/>
  <c r="K68" i="3"/>
  <c r="K319" i="3"/>
  <c r="K318" i="3"/>
  <c r="K303" i="3"/>
  <c r="K302" i="3"/>
  <c r="K301" i="3"/>
  <c r="K296" i="3"/>
  <c r="K295" i="3"/>
  <c r="K290" i="3"/>
  <c r="K289" i="3"/>
  <c r="K284" i="3"/>
  <c r="K283" i="3"/>
  <c r="K278" i="3"/>
  <c r="K277" i="3"/>
  <c r="K272" i="3"/>
  <c r="K271" i="3"/>
  <c r="K266" i="3"/>
  <c r="K265" i="3"/>
  <c r="K260" i="3"/>
  <c r="K259" i="3"/>
  <c r="K254" i="3"/>
  <c r="K253" i="3"/>
  <c r="K245" i="3"/>
  <c r="K241" i="3"/>
  <c r="K231" i="3"/>
  <c r="K226" i="3"/>
  <c r="K225" i="3"/>
  <c r="K224" i="3"/>
  <c r="K223" i="3"/>
  <c r="K222" i="3"/>
  <c r="K221" i="3"/>
  <c r="K220" i="3"/>
  <c r="K219" i="3"/>
  <c r="K214" i="3"/>
  <c r="K213" i="3"/>
  <c r="K212" i="3"/>
  <c r="K206" i="3"/>
  <c r="K205" i="3"/>
  <c r="K204" i="3"/>
  <c r="K198" i="3"/>
  <c r="K197" i="3"/>
  <c r="K196" i="3"/>
  <c r="K190" i="3"/>
  <c r="K189" i="3"/>
  <c r="K188" i="3"/>
  <c r="K186" i="3"/>
  <c r="K182" i="3"/>
  <c r="K181" i="3"/>
  <c r="K176" i="3"/>
  <c r="K175" i="3"/>
  <c r="K170" i="3"/>
  <c r="K169" i="3"/>
  <c r="K161" i="3"/>
  <c r="K160" i="3"/>
  <c r="K156" i="3"/>
  <c r="K155" i="3"/>
  <c r="K150" i="3"/>
  <c r="K149" i="3"/>
  <c r="K144" i="3"/>
  <c r="K143" i="3"/>
  <c r="K138" i="3"/>
  <c r="K137" i="3"/>
  <c r="K132" i="3"/>
  <c r="K131" i="3"/>
  <c r="K126" i="3"/>
  <c r="K125" i="3"/>
  <c r="K120" i="3"/>
  <c r="K119" i="3"/>
  <c r="K114" i="3"/>
  <c r="K113" i="3"/>
  <c r="K108" i="3"/>
  <c r="K107" i="3"/>
  <c r="K92" i="3"/>
  <c r="K91" i="3"/>
  <c r="K67" i="3"/>
  <c r="H67" i="3"/>
  <c r="G67" i="3"/>
  <c r="G259" i="3" l="1"/>
  <c r="I233" i="3" l="1"/>
  <c r="I228" i="3"/>
  <c r="H240" i="3"/>
  <c r="H237" i="3"/>
  <c r="H233" i="3"/>
  <c r="H228" i="3"/>
  <c r="G233" i="3"/>
  <c r="G228" i="3" s="1"/>
  <c r="F233" i="3"/>
  <c r="F228" i="3"/>
  <c r="E233" i="3"/>
  <c r="E228" i="3"/>
  <c r="D233" i="3"/>
  <c r="I307" i="3"/>
  <c r="H307" i="3"/>
  <c r="G307" i="3"/>
  <c r="F307" i="3"/>
  <c r="E307" i="3"/>
  <c r="D307" i="3"/>
  <c r="I306" i="3"/>
  <c r="H306" i="3"/>
  <c r="G306" i="3"/>
  <c r="F306" i="3"/>
  <c r="E306" i="3"/>
  <c r="D306" i="3"/>
  <c r="I305" i="3"/>
  <c r="I304" i="3" s="1"/>
  <c r="H305" i="3"/>
  <c r="G305" i="3"/>
  <c r="G304" i="3" s="1"/>
  <c r="F305" i="3"/>
  <c r="F304" i="3" s="1"/>
  <c r="E305" i="3"/>
  <c r="E304" i="3" s="1"/>
  <c r="D305" i="3"/>
  <c r="D304" i="3" s="1"/>
  <c r="J303" i="3"/>
  <c r="J302" i="3"/>
  <c r="J301" i="3"/>
  <c r="I300" i="3"/>
  <c r="H300" i="3"/>
  <c r="G300" i="3"/>
  <c r="F300" i="3"/>
  <c r="E300" i="3"/>
  <c r="J300" i="3" s="1"/>
  <c r="D300" i="3"/>
  <c r="K300" i="3" l="1"/>
  <c r="E237" i="3"/>
  <c r="K228" i="3"/>
  <c r="K237" i="3"/>
  <c r="I237" i="3"/>
  <c r="K305" i="3"/>
  <c r="K306" i="3"/>
  <c r="K307" i="3"/>
  <c r="H304" i="3"/>
  <c r="K304" i="3" s="1"/>
  <c r="D237" i="3"/>
  <c r="F237" i="3"/>
  <c r="F240" i="3"/>
  <c r="G237" i="3"/>
  <c r="K233" i="3"/>
  <c r="E240" i="3"/>
  <c r="G240" i="3"/>
  <c r="K242" i="3"/>
  <c r="K240" i="3"/>
  <c r="K243" i="3"/>
  <c r="J304" i="3"/>
  <c r="J305" i="3"/>
  <c r="J306" i="3"/>
  <c r="J307" i="3"/>
  <c r="F322" i="3" l="1"/>
  <c r="E322" i="3"/>
  <c r="E316" i="3" s="1"/>
  <c r="D322" i="3"/>
  <c r="G321" i="3"/>
  <c r="F321" i="3"/>
  <c r="F320" i="3" s="1"/>
  <c r="D321" i="3"/>
  <c r="D320" i="3" s="1"/>
  <c r="H322" i="3"/>
  <c r="K322" i="3" s="1"/>
  <c r="G322" i="3"/>
  <c r="H321" i="3"/>
  <c r="H317" i="3"/>
  <c r="F317" i="3"/>
  <c r="D317" i="3"/>
  <c r="F316" i="3"/>
  <c r="D316" i="3"/>
  <c r="F315" i="3"/>
  <c r="F314" i="3"/>
  <c r="H313" i="3"/>
  <c r="F313" i="3"/>
  <c r="E313" i="3"/>
  <c r="D313" i="3"/>
  <c r="D312" i="3"/>
  <c r="D308" i="3" s="1"/>
  <c r="H311" i="3"/>
  <c r="E310" i="3"/>
  <c r="H299" i="3"/>
  <c r="G299" i="3"/>
  <c r="F299" i="3"/>
  <c r="E299" i="3"/>
  <c r="J299" i="3" s="1"/>
  <c r="D299" i="3"/>
  <c r="H298" i="3"/>
  <c r="G298" i="3"/>
  <c r="F298" i="3"/>
  <c r="E298" i="3"/>
  <c r="J298" i="3" s="1"/>
  <c r="D298" i="3"/>
  <c r="G297" i="3"/>
  <c r="J296" i="3"/>
  <c r="I296" i="3"/>
  <c r="J295" i="3"/>
  <c r="I295" i="3"/>
  <c r="H294" i="3"/>
  <c r="G294" i="3"/>
  <c r="F294" i="3"/>
  <c r="E294" i="3"/>
  <c r="J294" i="3" s="1"/>
  <c r="D294" i="3"/>
  <c r="H293" i="3"/>
  <c r="G293" i="3"/>
  <c r="F293" i="3"/>
  <c r="I293" i="3" s="1"/>
  <c r="E293" i="3"/>
  <c r="J293" i="3" s="1"/>
  <c r="D293" i="3"/>
  <c r="D291" i="3" s="1"/>
  <c r="H292" i="3"/>
  <c r="G292" i="3"/>
  <c r="F292" i="3"/>
  <c r="E292" i="3"/>
  <c r="J292" i="3" s="1"/>
  <c r="D292" i="3"/>
  <c r="G291" i="3"/>
  <c r="J290" i="3"/>
  <c r="I290" i="3"/>
  <c r="J289" i="3"/>
  <c r="I289" i="3"/>
  <c r="H288" i="3"/>
  <c r="G288" i="3"/>
  <c r="F288" i="3"/>
  <c r="E288" i="3"/>
  <c r="J288" i="3" s="1"/>
  <c r="D288" i="3"/>
  <c r="H287" i="3"/>
  <c r="G287" i="3"/>
  <c r="F287" i="3"/>
  <c r="E287" i="3"/>
  <c r="J287" i="3" s="1"/>
  <c r="D287" i="3"/>
  <c r="H286" i="3"/>
  <c r="G286" i="3"/>
  <c r="F286" i="3"/>
  <c r="E286" i="3"/>
  <c r="D286" i="3"/>
  <c r="D285" i="3" s="1"/>
  <c r="F285" i="3"/>
  <c r="J284" i="3"/>
  <c r="I284" i="3"/>
  <c r="J283" i="3"/>
  <c r="I283" i="3"/>
  <c r="H282" i="3"/>
  <c r="G282" i="3"/>
  <c r="F282" i="3"/>
  <c r="E282" i="3"/>
  <c r="J282" i="3" s="1"/>
  <c r="D282" i="3"/>
  <c r="H281" i="3"/>
  <c r="G281" i="3"/>
  <c r="F281" i="3"/>
  <c r="E281" i="3"/>
  <c r="J281" i="3" s="1"/>
  <c r="D281" i="3"/>
  <c r="H280" i="3"/>
  <c r="G280" i="3"/>
  <c r="F280" i="3"/>
  <c r="E280" i="3"/>
  <c r="J280" i="3" s="1"/>
  <c r="D280" i="3"/>
  <c r="J278" i="3"/>
  <c r="I278" i="3"/>
  <c r="J277" i="3"/>
  <c r="I277" i="3"/>
  <c r="H276" i="3"/>
  <c r="G276" i="3"/>
  <c r="F276" i="3"/>
  <c r="E276" i="3"/>
  <c r="J276" i="3" s="1"/>
  <c r="D276" i="3"/>
  <c r="H275" i="3"/>
  <c r="G275" i="3"/>
  <c r="F275" i="3"/>
  <c r="I275" i="3" s="1"/>
  <c r="E275" i="3"/>
  <c r="J275" i="3" s="1"/>
  <c r="D275" i="3"/>
  <c r="D273" i="3" s="1"/>
  <c r="H274" i="3"/>
  <c r="G274" i="3"/>
  <c r="F274" i="3"/>
  <c r="E274" i="3"/>
  <c r="J274" i="3" s="1"/>
  <c r="D274" i="3"/>
  <c r="G273" i="3"/>
  <c r="J272" i="3"/>
  <c r="I272" i="3"/>
  <c r="J271" i="3"/>
  <c r="I271" i="3"/>
  <c r="H270" i="3"/>
  <c r="G270" i="3"/>
  <c r="F270" i="3"/>
  <c r="E270" i="3"/>
  <c r="J270" i="3" s="1"/>
  <c r="D270" i="3"/>
  <c r="H269" i="3"/>
  <c r="G269" i="3"/>
  <c r="F269" i="3"/>
  <c r="E269" i="3"/>
  <c r="D269" i="3"/>
  <c r="H268" i="3"/>
  <c r="G268" i="3"/>
  <c r="F268" i="3"/>
  <c r="E268" i="3"/>
  <c r="D268" i="3"/>
  <c r="D267" i="3"/>
  <c r="J266" i="3"/>
  <c r="I266" i="3"/>
  <c r="J265" i="3"/>
  <c r="I265" i="3"/>
  <c r="H264" i="3"/>
  <c r="G264" i="3"/>
  <c r="F264" i="3"/>
  <c r="E264" i="3"/>
  <c r="D264" i="3"/>
  <c r="H263" i="3"/>
  <c r="G263" i="3"/>
  <c r="F263" i="3"/>
  <c r="F261" i="3" s="1"/>
  <c r="E263" i="3"/>
  <c r="D263" i="3"/>
  <c r="D261" i="3" s="1"/>
  <c r="H262" i="3"/>
  <c r="G262" i="3"/>
  <c r="F262" i="3"/>
  <c r="E262" i="3"/>
  <c r="D262" i="3"/>
  <c r="H261" i="3"/>
  <c r="J260" i="3"/>
  <c r="I260" i="3"/>
  <c r="J259" i="3"/>
  <c r="I259" i="3"/>
  <c r="H258" i="3"/>
  <c r="G258" i="3"/>
  <c r="F258" i="3"/>
  <c r="E258" i="3"/>
  <c r="D258" i="3"/>
  <c r="H257" i="3"/>
  <c r="G257" i="3"/>
  <c r="F257" i="3"/>
  <c r="E257" i="3"/>
  <c r="E251" i="3" s="1"/>
  <c r="E239" i="3" s="1"/>
  <c r="D257" i="3"/>
  <c r="H256" i="3"/>
  <c r="G256" i="3"/>
  <c r="F256" i="3"/>
  <c r="E256" i="3"/>
  <c r="D256" i="3"/>
  <c r="D255" i="3"/>
  <c r="J254" i="3"/>
  <c r="I254" i="3"/>
  <c r="J253" i="3"/>
  <c r="I253" i="3"/>
  <c r="H252" i="3"/>
  <c r="G252" i="3"/>
  <c r="F252" i="3"/>
  <c r="E252" i="3"/>
  <c r="D252" i="3"/>
  <c r="G251" i="3"/>
  <c r="H250" i="3"/>
  <c r="H248" i="3"/>
  <c r="G248" i="3"/>
  <c r="F248" i="3"/>
  <c r="E248" i="3"/>
  <c r="E235" i="3" s="1"/>
  <c r="E230" i="3" s="1"/>
  <c r="D248" i="3"/>
  <c r="H247" i="3"/>
  <c r="G247" i="3"/>
  <c r="G234" i="3" s="1"/>
  <c r="F247" i="3"/>
  <c r="F234" i="3" s="1"/>
  <c r="F229" i="3" s="1"/>
  <c r="E247" i="3"/>
  <c r="D247" i="3"/>
  <c r="D234" i="3" s="1"/>
  <c r="I245" i="3"/>
  <c r="J245" i="3"/>
  <c r="I244" i="3"/>
  <c r="H244" i="3"/>
  <c r="G244" i="3"/>
  <c r="F244" i="3"/>
  <c r="E244" i="3"/>
  <c r="D244" i="3"/>
  <c r="J243" i="3"/>
  <c r="D240" i="3"/>
  <c r="J241" i="3"/>
  <c r="J237" i="3"/>
  <c r="J233" i="3"/>
  <c r="J231" i="3"/>
  <c r="D228" i="3"/>
  <c r="K244" i="3" l="1"/>
  <c r="H234" i="3"/>
  <c r="K247" i="3"/>
  <c r="G235" i="3"/>
  <c r="G230" i="3" s="1"/>
  <c r="K256" i="3"/>
  <c r="K258" i="3"/>
  <c r="K263" i="3"/>
  <c r="K269" i="3"/>
  <c r="K275" i="3"/>
  <c r="K280" i="3"/>
  <c r="K282" i="3"/>
  <c r="K286" i="3"/>
  <c r="K288" i="3"/>
  <c r="K293" i="3"/>
  <c r="K299" i="3"/>
  <c r="K313" i="3"/>
  <c r="D235" i="3"/>
  <c r="D230" i="3" s="1"/>
  <c r="H235" i="3"/>
  <c r="H232" i="3" s="1"/>
  <c r="K248" i="3"/>
  <c r="K252" i="3"/>
  <c r="H255" i="3"/>
  <c r="D251" i="3"/>
  <c r="D239" i="3" s="1"/>
  <c r="F255" i="3"/>
  <c r="K257" i="3"/>
  <c r="K262" i="3"/>
  <c r="K264" i="3"/>
  <c r="F250" i="3"/>
  <c r="F238" i="3" s="1"/>
  <c r="H267" i="3"/>
  <c r="K268" i="3"/>
  <c r="K270" i="3"/>
  <c r="K274" i="3"/>
  <c r="K276" i="3"/>
  <c r="K281" i="3"/>
  <c r="H285" i="3"/>
  <c r="I285" i="3" s="1"/>
  <c r="E285" i="3"/>
  <c r="G285" i="3"/>
  <c r="I287" i="3"/>
  <c r="K287" i="3"/>
  <c r="K292" i="3"/>
  <c r="K294" i="3"/>
  <c r="F297" i="3"/>
  <c r="I297" i="3" s="1"/>
  <c r="H297" i="3"/>
  <c r="K298" i="3"/>
  <c r="H310" i="3"/>
  <c r="D315" i="3"/>
  <c r="D314" i="3" s="1"/>
  <c r="H230" i="3"/>
  <c r="F311" i="3"/>
  <c r="F235" i="3"/>
  <c r="E297" i="3"/>
  <c r="J297" i="3" s="1"/>
  <c r="E279" i="3"/>
  <c r="E273" i="3"/>
  <c r="J273" i="3" s="1"/>
  <c r="G232" i="3"/>
  <c r="G229" i="3"/>
  <c r="I240" i="3"/>
  <c r="J228" i="3"/>
  <c r="D229" i="3"/>
  <c r="F251" i="3"/>
  <c r="F239" i="3" s="1"/>
  <c r="F236" i="3" s="1"/>
  <c r="F273" i="3"/>
  <c r="I274" i="3"/>
  <c r="D279" i="3"/>
  <c r="I280" i="3"/>
  <c r="I286" i="3"/>
  <c r="E291" i="3"/>
  <c r="H291" i="3"/>
  <c r="K291" i="3" s="1"/>
  <c r="I294" i="3"/>
  <c r="I299" i="3"/>
  <c r="F310" i="3"/>
  <c r="F308" i="3" s="1"/>
  <c r="D311" i="3"/>
  <c r="F267" i="3"/>
  <c r="G279" i="3"/>
  <c r="J279" i="3" s="1"/>
  <c r="F279" i="3"/>
  <c r="E250" i="3"/>
  <c r="G250" i="3"/>
  <c r="I250" i="3" s="1"/>
  <c r="D250" i="3"/>
  <c r="I298" i="3"/>
  <c r="D297" i="3"/>
  <c r="I288" i="3"/>
  <c r="J291" i="3"/>
  <c r="I292" i="3"/>
  <c r="F291" i="3"/>
  <c r="I282" i="3"/>
  <c r="F249" i="3"/>
  <c r="J286" i="3"/>
  <c r="I276" i="3"/>
  <c r="I281" i="3"/>
  <c r="H251" i="3"/>
  <c r="K251" i="3" s="1"/>
  <c r="H279" i="3"/>
  <c r="K279" i="3" s="1"/>
  <c r="H246" i="3"/>
  <c r="H273" i="3"/>
  <c r="I273" i="3"/>
  <c r="I270" i="3"/>
  <c r="F246" i="3"/>
  <c r="E246" i="3"/>
  <c r="G246" i="3"/>
  <c r="D246" i="3"/>
  <c r="J244" i="3"/>
  <c r="J248" i="3"/>
  <c r="I248" i="3"/>
  <c r="J252" i="3"/>
  <c r="I252" i="3"/>
  <c r="J256" i="3"/>
  <c r="I256" i="3"/>
  <c r="J258" i="3"/>
  <c r="I258" i="3"/>
  <c r="J262" i="3"/>
  <c r="I262" i="3"/>
  <c r="J264" i="3"/>
  <c r="I264" i="3"/>
  <c r="J268" i="3"/>
  <c r="I268" i="3"/>
  <c r="H315" i="3"/>
  <c r="H320" i="3"/>
  <c r="G320" i="3"/>
  <c r="J322" i="3"/>
  <c r="G316" i="3"/>
  <c r="G239" i="3" s="1"/>
  <c r="J247" i="3"/>
  <c r="I247" i="3"/>
  <c r="J251" i="3"/>
  <c r="I251" i="3"/>
  <c r="E255" i="3"/>
  <c r="G255" i="3"/>
  <c r="J257" i="3"/>
  <c r="I257" i="3"/>
  <c r="E261" i="3"/>
  <c r="K261" i="3" s="1"/>
  <c r="G261" i="3"/>
  <c r="J263" i="3"/>
  <c r="I263" i="3"/>
  <c r="E267" i="3"/>
  <c r="G267" i="3"/>
  <c r="J269" i="3"/>
  <c r="I269" i="3"/>
  <c r="H316" i="3"/>
  <c r="K316" i="3" s="1"/>
  <c r="G313" i="3"/>
  <c r="G315" i="3"/>
  <c r="G317" i="3"/>
  <c r="I318" i="3"/>
  <c r="J319" i="3"/>
  <c r="I319" i="3"/>
  <c r="J285" i="3" l="1"/>
  <c r="H249" i="3"/>
  <c r="K249" i="3" s="1"/>
  <c r="D227" i="3"/>
  <c r="H308" i="3"/>
  <c r="K310" i="3"/>
  <c r="K255" i="3"/>
  <c r="K250" i="3"/>
  <c r="H229" i="3"/>
  <c r="D232" i="3"/>
  <c r="K273" i="3"/>
  <c r="K246" i="3"/>
  <c r="D249" i="3"/>
  <c r="D238" i="3"/>
  <c r="G227" i="3"/>
  <c r="K297" i="3"/>
  <c r="K285" i="3"/>
  <c r="K267" i="3"/>
  <c r="K235" i="3"/>
  <c r="H238" i="3"/>
  <c r="H227" i="3"/>
  <c r="H239" i="3"/>
  <c r="G238" i="3"/>
  <c r="G236" i="3" s="1"/>
  <c r="F232" i="3"/>
  <c r="F230" i="3"/>
  <c r="F227" i="3" s="1"/>
  <c r="J246" i="3"/>
  <c r="G249" i="3"/>
  <c r="I249" i="3" s="1"/>
  <c r="E249" i="3"/>
  <c r="J250" i="3"/>
  <c r="I291" i="3"/>
  <c r="D236" i="3"/>
  <c r="I279" i="3"/>
  <c r="I246" i="3"/>
  <c r="I322" i="3"/>
  <c r="I316" i="3" s="1"/>
  <c r="I239" i="3" s="1"/>
  <c r="I313" i="3"/>
  <c r="J313" i="3"/>
  <c r="G311" i="3"/>
  <c r="G310" i="3"/>
  <c r="I321" i="3"/>
  <c r="I312" i="3"/>
  <c r="I234" i="3" s="1"/>
  <c r="I229" i="3" s="1"/>
  <c r="G314" i="3"/>
  <c r="J267" i="3"/>
  <c r="I267" i="3"/>
  <c r="J261" i="3"/>
  <c r="I261" i="3"/>
  <c r="J255" i="3"/>
  <c r="I255" i="3"/>
  <c r="J316" i="3"/>
  <c r="J239" i="3"/>
  <c r="H314" i="3"/>
  <c r="I317" i="3"/>
  <c r="J242" i="3"/>
  <c r="J240" i="3"/>
  <c r="H236" i="3" l="1"/>
  <c r="K239" i="3"/>
  <c r="K230" i="3"/>
  <c r="I310" i="3"/>
  <c r="I235" i="3"/>
  <c r="J249" i="3"/>
  <c r="J235" i="3"/>
  <c r="I320" i="3"/>
  <c r="I315" i="3"/>
  <c r="J310" i="3"/>
  <c r="G308" i="3"/>
  <c r="I311" i="3"/>
  <c r="I309" i="3"/>
  <c r="I308" i="3" s="1"/>
  <c r="I314" i="3" l="1"/>
  <c r="I238" i="3"/>
  <c r="I236" i="3" s="1"/>
  <c r="I230" i="3"/>
  <c r="I227" i="3" s="1"/>
  <c r="I232" i="3"/>
  <c r="J230" i="3"/>
  <c r="H83" i="3" l="1"/>
  <c r="H82" i="3"/>
  <c r="H74" i="3"/>
  <c r="K74" i="3" s="1"/>
  <c r="G82" i="3"/>
  <c r="G74" i="3"/>
  <c r="F82" i="3"/>
  <c r="F74" i="3"/>
  <c r="E82" i="3"/>
  <c r="E74" i="3"/>
  <c r="E70" i="3"/>
  <c r="D74" i="3"/>
  <c r="H194" i="3"/>
  <c r="G194" i="3"/>
  <c r="F194" i="3"/>
  <c r="I194" i="3" s="1"/>
  <c r="H193" i="3"/>
  <c r="G193" i="3"/>
  <c r="G191" i="3" s="1"/>
  <c r="F193" i="3"/>
  <c r="H192" i="3"/>
  <c r="G192" i="3"/>
  <c r="F192" i="3"/>
  <c r="F191" i="3" s="1"/>
  <c r="J190" i="3"/>
  <c r="I190" i="3"/>
  <c r="J189" i="3"/>
  <c r="I189" i="3"/>
  <c r="J188" i="3"/>
  <c r="I188" i="3"/>
  <c r="H187" i="3"/>
  <c r="G187" i="3"/>
  <c r="F187" i="3"/>
  <c r="E194" i="3"/>
  <c r="E193" i="3"/>
  <c r="E192" i="3"/>
  <c r="E187" i="3"/>
  <c r="D194" i="3"/>
  <c r="D193" i="3"/>
  <c r="D192" i="3"/>
  <c r="D187" i="3"/>
  <c r="H167" i="3"/>
  <c r="G167" i="3"/>
  <c r="F167" i="3"/>
  <c r="E167" i="3"/>
  <c r="H166" i="3"/>
  <c r="G166" i="3"/>
  <c r="G165" i="3" s="1"/>
  <c r="F166" i="3"/>
  <c r="F165" i="3" s="1"/>
  <c r="E166" i="3"/>
  <c r="E165" i="3" s="1"/>
  <c r="H164" i="3"/>
  <c r="G164" i="3"/>
  <c r="F164" i="3"/>
  <c r="E164" i="3"/>
  <c r="H163" i="3"/>
  <c r="G163" i="3"/>
  <c r="F163" i="3"/>
  <c r="E163" i="3"/>
  <c r="D167" i="3"/>
  <c r="D166" i="3"/>
  <c r="D164" i="3"/>
  <c r="D163" i="3"/>
  <c r="J186" i="3"/>
  <c r="I186" i="3"/>
  <c r="I179" i="3"/>
  <c r="E179" i="3"/>
  <c r="K179" i="3" s="1"/>
  <c r="D179" i="3"/>
  <c r="I178" i="3"/>
  <c r="E178" i="3"/>
  <c r="D178" i="3"/>
  <c r="H177" i="3"/>
  <c r="G177" i="3"/>
  <c r="F177" i="3"/>
  <c r="J176" i="3"/>
  <c r="I176" i="3"/>
  <c r="J175" i="3"/>
  <c r="I175" i="3"/>
  <c r="I174" i="3" s="1"/>
  <c r="H174" i="3"/>
  <c r="G174" i="3"/>
  <c r="F174" i="3"/>
  <c r="E174" i="3"/>
  <c r="D174" i="3"/>
  <c r="I173" i="3"/>
  <c r="E173" i="3"/>
  <c r="K173" i="3" s="1"/>
  <c r="D173" i="3"/>
  <c r="I172" i="3"/>
  <c r="E172" i="3"/>
  <c r="D172" i="3"/>
  <c r="H171" i="3"/>
  <c r="G171" i="3"/>
  <c r="F171" i="3"/>
  <c r="J170" i="3"/>
  <c r="I170" i="3"/>
  <c r="J169" i="3"/>
  <c r="I169" i="3"/>
  <c r="H168" i="3"/>
  <c r="G168" i="3"/>
  <c r="F168" i="3"/>
  <c r="E168" i="3"/>
  <c r="J168" i="3" s="1"/>
  <c r="D168" i="3"/>
  <c r="H105" i="3"/>
  <c r="H101" i="3"/>
  <c r="H100" i="3"/>
  <c r="H99" i="3"/>
  <c r="H97" i="3"/>
  <c r="G105" i="3"/>
  <c r="G83" i="3" s="1"/>
  <c r="G101" i="3"/>
  <c r="G100" i="3"/>
  <c r="G98" i="3"/>
  <c r="F105" i="3"/>
  <c r="F83" i="3" s="1"/>
  <c r="F101" i="3"/>
  <c r="F100" i="3"/>
  <c r="F99" i="3" s="1"/>
  <c r="F98" i="3"/>
  <c r="D105" i="3"/>
  <c r="D101" i="3"/>
  <c r="D100" i="3"/>
  <c r="D99" i="3" s="1"/>
  <c r="D98" i="3"/>
  <c r="E101" i="3"/>
  <c r="E100" i="3"/>
  <c r="H129" i="3"/>
  <c r="G129" i="3"/>
  <c r="F129" i="3"/>
  <c r="E129" i="3"/>
  <c r="D129" i="3"/>
  <c r="H128" i="3"/>
  <c r="G128" i="3"/>
  <c r="F128" i="3"/>
  <c r="E128" i="3"/>
  <c r="D128" i="3"/>
  <c r="J126" i="3"/>
  <c r="I126" i="3"/>
  <c r="I129" i="3" s="1"/>
  <c r="J125" i="3"/>
  <c r="I125" i="3"/>
  <c r="I128" i="3" s="1"/>
  <c r="H124" i="3"/>
  <c r="G124" i="3"/>
  <c r="F124" i="3"/>
  <c r="E124" i="3"/>
  <c r="D124" i="3"/>
  <c r="H66" i="3"/>
  <c r="G66" i="3"/>
  <c r="F66" i="3"/>
  <c r="E66" i="3"/>
  <c r="D66" i="3"/>
  <c r="J68" i="3"/>
  <c r="I68" i="3"/>
  <c r="I67" i="3"/>
  <c r="H25" i="3"/>
  <c r="G25" i="3"/>
  <c r="F25" i="3"/>
  <c r="E25" i="3"/>
  <c r="D25" i="3"/>
  <c r="J28" i="3"/>
  <c r="I28" i="3"/>
  <c r="G70" i="3" l="1"/>
  <c r="K124" i="3"/>
  <c r="K129" i="3"/>
  <c r="H98" i="3"/>
  <c r="K101" i="3"/>
  <c r="K168" i="3"/>
  <c r="K174" i="3"/>
  <c r="K187" i="3"/>
  <c r="K192" i="3"/>
  <c r="K194" i="3"/>
  <c r="K25" i="3"/>
  <c r="K66" i="3"/>
  <c r="K128" i="3"/>
  <c r="K100" i="3"/>
  <c r="J172" i="3"/>
  <c r="K172" i="3"/>
  <c r="D171" i="3"/>
  <c r="J178" i="3"/>
  <c r="K178" i="3"/>
  <c r="D177" i="3"/>
  <c r="K163" i="3"/>
  <c r="K164" i="3"/>
  <c r="H165" i="3"/>
  <c r="K165" i="3" s="1"/>
  <c r="K166" i="3"/>
  <c r="K167" i="3"/>
  <c r="K193" i="3"/>
  <c r="K82" i="3"/>
  <c r="G81" i="3"/>
  <c r="G99" i="3"/>
  <c r="I66" i="3"/>
  <c r="G127" i="3"/>
  <c r="D97" i="3"/>
  <c r="D96" i="3" s="1"/>
  <c r="H96" i="3"/>
  <c r="I177" i="3"/>
  <c r="D191" i="3"/>
  <c r="E191" i="3"/>
  <c r="J191" i="3" s="1"/>
  <c r="J187" i="3"/>
  <c r="F70" i="3"/>
  <c r="F81" i="3"/>
  <c r="H70" i="3"/>
  <c r="K70" i="3" s="1"/>
  <c r="H81" i="3"/>
  <c r="J194" i="3"/>
  <c r="H191" i="3"/>
  <c r="I193" i="3"/>
  <c r="I191" i="3"/>
  <c r="I192" i="3"/>
  <c r="I187" i="3"/>
  <c r="J192" i="3"/>
  <c r="J193" i="3"/>
  <c r="E127" i="3"/>
  <c r="J127" i="3" s="1"/>
  <c r="F127" i="3"/>
  <c r="J174" i="3"/>
  <c r="E177" i="3"/>
  <c r="K177" i="3" s="1"/>
  <c r="J179" i="3"/>
  <c r="I168" i="3"/>
  <c r="I171" i="3"/>
  <c r="J173" i="3"/>
  <c r="E171" i="3"/>
  <c r="J171" i="3" s="1"/>
  <c r="D127" i="3"/>
  <c r="H127" i="3"/>
  <c r="K127" i="3" s="1"/>
  <c r="G97" i="3"/>
  <c r="G96" i="3" s="1"/>
  <c r="F97" i="3"/>
  <c r="F96" i="3" s="1"/>
  <c r="I124" i="3"/>
  <c r="I127" i="3"/>
  <c r="J124" i="3"/>
  <c r="J128" i="3"/>
  <c r="J129" i="3"/>
  <c r="K191" i="3" l="1"/>
  <c r="K171" i="3"/>
  <c r="J177" i="3"/>
  <c r="I221" i="3" l="1"/>
  <c r="J221" i="3"/>
  <c r="J220" i="3"/>
  <c r="J226" i="3"/>
  <c r="I226" i="3"/>
  <c r="J225" i="3"/>
  <c r="I225" i="3"/>
  <c r="J224" i="3"/>
  <c r="I224" i="3"/>
  <c r="J223" i="3"/>
  <c r="I223" i="3"/>
  <c r="J222" i="3"/>
  <c r="I222" i="3"/>
  <c r="J219" i="3"/>
  <c r="I219" i="3"/>
  <c r="H216" i="3"/>
  <c r="G216" i="3"/>
  <c r="F216" i="3"/>
  <c r="E216" i="3"/>
  <c r="D216" i="3"/>
  <c r="H218" i="3"/>
  <c r="F218" i="3"/>
  <c r="F217" i="3" s="1"/>
  <c r="F215" i="3" s="1"/>
  <c r="E218" i="3"/>
  <c r="D218" i="3"/>
  <c r="D217" i="3" s="1"/>
  <c r="D82" i="3"/>
  <c r="D22" i="3" s="1"/>
  <c r="D14" i="3"/>
  <c r="D211" i="3"/>
  <c r="F211" i="3"/>
  <c r="E211" i="3"/>
  <c r="D202" i="3"/>
  <c r="D201" i="3"/>
  <c r="D200" i="3"/>
  <c r="H202" i="3"/>
  <c r="G202" i="3"/>
  <c r="H201" i="3"/>
  <c r="K201" i="3" s="1"/>
  <c r="G201" i="3"/>
  <c r="H200" i="3"/>
  <c r="G200" i="3"/>
  <c r="F202" i="3"/>
  <c r="F201" i="3"/>
  <c r="F200" i="3"/>
  <c r="F78" i="3" s="1"/>
  <c r="H210" i="3"/>
  <c r="G210" i="3"/>
  <c r="F210" i="3"/>
  <c r="H209" i="3"/>
  <c r="G209" i="3"/>
  <c r="F209" i="3"/>
  <c r="I209" i="3" s="1"/>
  <c r="H208" i="3"/>
  <c r="G208" i="3"/>
  <c r="F208" i="3"/>
  <c r="D210" i="3"/>
  <c r="D209" i="3"/>
  <c r="D208" i="3"/>
  <c r="D78" i="3" s="1"/>
  <c r="G199" i="3"/>
  <c r="H211" i="3"/>
  <c r="K211" i="3" s="1"/>
  <c r="G211" i="3"/>
  <c r="H203" i="3"/>
  <c r="G203" i="3"/>
  <c r="F203" i="3"/>
  <c r="E203" i="3"/>
  <c r="D203" i="3"/>
  <c r="H195" i="3"/>
  <c r="G195" i="3"/>
  <c r="F195" i="3"/>
  <c r="D195" i="3"/>
  <c r="J196" i="3"/>
  <c r="I196" i="3"/>
  <c r="J197" i="3"/>
  <c r="I197" i="3"/>
  <c r="J198" i="3"/>
  <c r="I198" i="3"/>
  <c r="J204" i="3"/>
  <c r="I204" i="3"/>
  <c r="J205" i="3"/>
  <c r="I205" i="3"/>
  <c r="J206" i="3"/>
  <c r="I206" i="3"/>
  <c r="I213" i="3"/>
  <c r="I212" i="3"/>
  <c r="I82" i="3" s="1"/>
  <c r="I214" i="3"/>
  <c r="J212" i="3"/>
  <c r="J213" i="3"/>
  <c r="J214" i="3"/>
  <c r="E210" i="3"/>
  <c r="E209" i="3"/>
  <c r="E208" i="3"/>
  <c r="E202" i="3"/>
  <c r="E201" i="3"/>
  <c r="E200" i="3"/>
  <c r="E195" i="3"/>
  <c r="F162" i="3"/>
  <c r="H162" i="3"/>
  <c r="I185" i="3"/>
  <c r="I184" i="3"/>
  <c r="H183" i="3"/>
  <c r="G183" i="3"/>
  <c r="F183" i="3"/>
  <c r="H180" i="3"/>
  <c r="J182" i="3"/>
  <c r="I182" i="3"/>
  <c r="J181" i="3"/>
  <c r="G180" i="3"/>
  <c r="F180" i="3"/>
  <c r="D185" i="3"/>
  <c r="D184" i="3"/>
  <c r="D180" i="3"/>
  <c r="D162" i="3"/>
  <c r="D165" i="3"/>
  <c r="K203" i="3" l="1"/>
  <c r="K209" i="3"/>
  <c r="K200" i="3"/>
  <c r="K202" i="3"/>
  <c r="K162" i="3"/>
  <c r="K195" i="3"/>
  <c r="K208" i="3"/>
  <c r="K210" i="3"/>
  <c r="K216" i="3"/>
  <c r="H217" i="3"/>
  <c r="K218" i="3"/>
  <c r="E78" i="3"/>
  <c r="I74" i="3"/>
  <c r="I70" i="3" s="1"/>
  <c r="I201" i="3"/>
  <c r="G78" i="3"/>
  <c r="H78" i="3"/>
  <c r="K78" i="3" s="1"/>
  <c r="H199" i="3"/>
  <c r="D215" i="3"/>
  <c r="E207" i="3"/>
  <c r="J210" i="3"/>
  <c r="F207" i="3"/>
  <c r="D183" i="3"/>
  <c r="I164" i="3"/>
  <c r="I167" i="3"/>
  <c r="D199" i="3"/>
  <c r="I183" i="3"/>
  <c r="J200" i="3"/>
  <c r="I220" i="3"/>
  <c r="I218" i="3" s="1"/>
  <c r="I217" i="3" s="1"/>
  <c r="J202" i="3"/>
  <c r="D9" i="3"/>
  <c r="J82" i="3"/>
  <c r="E18" i="3"/>
  <c r="J201" i="3"/>
  <c r="J208" i="3"/>
  <c r="J209" i="3"/>
  <c r="D18" i="3"/>
  <c r="G22" i="3"/>
  <c r="G18" i="3"/>
  <c r="J164" i="3"/>
  <c r="I22" i="3"/>
  <c r="J203" i="3"/>
  <c r="H207" i="3"/>
  <c r="K207" i="3" s="1"/>
  <c r="E162" i="3"/>
  <c r="J163" i="3"/>
  <c r="J195" i="3"/>
  <c r="E199" i="3"/>
  <c r="J199" i="3" s="1"/>
  <c r="G14" i="3"/>
  <c r="J74" i="3"/>
  <c r="E14" i="3"/>
  <c r="E22" i="3"/>
  <c r="D207" i="3"/>
  <c r="G207" i="3"/>
  <c r="I210" i="3"/>
  <c r="F199" i="3"/>
  <c r="I202" i="3"/>
  <c r="F14" i="3"/>
  <c r="H14" i="3"/>
  <c r="F22" i="3"/>
  <c r="H22" i="3"/>
  <c r="G218" i="3"/>
  <c r="J216" i="3"/>
  <c r="I216" i="3"/>
  <c r="E217" i="3"/>
  <c r="D70" i="3"/>
  <c r="J211" i="3"/>
  <c r="I211" i="3"/>
  <c r="I200" i="3"/>
  <c r="I208" i="3"/>
  <c r="I203" i="3"/>
  <c r="I195" i="3"/>
  <c r="G162" i="3"/>
  <c r="I181" i="3"/>
  <c r="K22" i="3" l="1"/>
  <c r="K14" i="3"/>
  <c r="K199" i="3"/>
  <c r="K217" i="3"/>
  <c r="H215" i="3"/>
  <c r="I199" i="3"/>
  <c r="J22" i="3"/>
  <c r="I78" i="3"/>
  <c r="J207" i="3"/>
  <c r="E9" i="3"/>
  <c r="J78" i="3"/>
  <c r="I166" i="3"/>
  <c r="I165" i="3" s="1"/>
  <c r="I163" i="3"/>
  <c r="J70" i="3"/>
  <c r="J162" i="3"/>
  <c r="I207" i="3"/>
  <c r="I14" i="3"/>
  <c r="I9" i="3" s="1"/>
  <c r="I180" i="3"/>
  <c r="I162" i="3"/>
  <c r="H9" i="3"/>
  <c r="F18" i="3"/>
  <c r="G9" i="3"/>
  <c r="J14" i="3"/>
  <c r="I18" i="3"/>
  <c r="F9" i="3"/>
  <c r="H18" i="3"/>
  <c r="J18" i="3"/>
  <c r="I215" i="3"/>
  <c r="G217" i="3"/>
  <c r="G215" i="3" s="1"/>
  <c r="J218" i="3"/>
  <c r="E215" i="3"/>
  <c r="K215" i="3" l="1"/>
  <c r="K18" i="3"/>
  <c r="K9" i="3"/>
  <c r="J217" i="3"/>
  <c r="J9" i="3"/>
  <c r="J215" i="3"/>
  <c r="E185" i="3" l="1"/>
  <c r="K185" i="3" s="1"/>
  <c r="E184" i="3"/>
  <c r="K184" i="3" s="1"/>
  <c r="E180" i="3"/>
  <c r="K180" i="3" s="1"/>
  <c r="J180" i="3" l="1"/>
  <c r="J184" i="3"/>
  <c r="E183" i="3"/>
  <c r="K183" i="3" s="1"/>
  <c r="J185" i="3"/>
  <c r="J167" i="3" l="1"/>
  <c r="J166" i="3"/>
  <c r="J183" i="3"/>
  <c r="J165" i="3" l="1"/>
  <c r="E105" i="3"/>
  <c r="E98" i="3"/>
  <c r="K98" i="3" s="1"/>
  <c r="D83" i="3"/>
  <c r="E83" i="3" l="1"/>
  <c r="K105" i="3"/>
  <c r="E99" i="3"/>
  <c r="K99" i="3" s="1"/>
  <c r="J100" i="3"/>
  <c r="J101" i="3"/>
  <c r="D23" i="3"/>
  <c r="D21" i="3" s="1"/>
  <c r="D81" i="3"/>
  <c r="E97" i="3"/>
  <c r="F23" i="3"/>
  <c r="J105" i="3"/>
  <c r="J98" i="3"/>
  <c r="E81" i="3" l="1"/>
  <c r="K81" i="3" s="1"/>
  <c r="K83" i="3"/>
  <c r="E96" i="3"/>
  <c r="K96" i="3" s="1"/>
  <c r="K97" i="3"/>
  <c r="J99" i="3"/>
  <c r="J97" i="3"/>
  <c r="F21" i="3"/>
  <c r="H23" i="3"/>
  <c r="G23" i="3"/>
  <c r="J83" i="3"/>
  <c r="E23" i="3"/>
  <c r="E21" i="3" s="1"/>
  <c r="J96" i="3" l="1"/>
  <c r="K23" i="3"/>
  <c r="J23" i="3"/>
  <c r="G21" i="3"/>
  <c r="J21" i="3" s="1"/>
  <c r="J81" i="3"/>
  <c r="H21" i="3"/>
  <c r="K21" i="3" s="1"/>
  <c r="I155" i="3"/>
  <c r="I158" i="3" s="1"/>
  <c r="I161" i="3"/>
  <c r="I160" i="3"/>
  <c r="I105" i="3" s="1"/>
  <c r="I83" i="3" s="1"/>
  <c r="I81" i="3" s="1"/>
  <c r="I156" i="3"/>
  <c r="I159" i="3" s="1"/>
  <c r="I150" i="3"/>
  <c r="I153" i="3" s="1"/>
  <c r="I149" i="3"/>
  <c r="I144" i="3"/>
  <c r="I147" i="3" s="1"/>
  <c r="I143" i="3"/>
  <c r="I138" i="3"/>
  <c r="I141" i="3" s="1"/>
  <c r="I137" i="3"/>
  <c r="I132" i="3"/>
  <c r="I135" i="3" s="1"/>
  <c r="I131" i="3"/>
  <c r="I134" i="3" s="1"/>
  <c r="I120" i="3"/>
  <c r="I123" i="3" s="1"/>
  <c r="I119" i="3"/>
  <c r="I122" i="3" s="1"/>
  <c r="I114" i="3"/>
  <c r="I117" i="3" s="1"/>
  <c r="I113" i="3"/>
  <c r="I108" i="3"/>
  <c r="I107" i="3"/>
  <c r="J161" i="3"/>
  <c r="J160" i="3"/>
  <c r="H159" i="3"/>
  <c r="G159" i="3"/>
  <c r="F159" i="3"/>
  <c r="G158" i="3"/>
  <c r="F158" i="3"/>
  <c r="J156" i="3"/>
  <c r="J155" i="3"/>
  <c r="H154" i="3"/>
  <c r="G154" i="3"/>
  <c r="F154" i="3"/>
  <c r="H153" i="3"/>
  <c r="G153" i="3"/>
  <c r="F153" i="3"/>
  <c r="I152" i="3"/>
  <c r="H152" i="3"/>
  <c r="G152" i="3"/>
  <c r="F152" i="3"/>
  <c r="F151" i="3" s="1"/>
  <c r="J150" i="3"/>
  <c r="J149" i="3"/>
  <c r="H148" i="3"/>
  <c r="G148" i="3"/>
  <c r="F148" i="3"/>
  <c r="H147" i="3"/>
  <c r="G147" i="3"/>
  <c r="F147" i="3"/>
  <c r="I146" i="3"/>
  <c r="H146" i="3"/>
  <c r="G146" i="3"/>
  <c r="F146" i="3"/>
  <c r="F145" i="3" s="1"/>
  <c r="G145" i="3"/>
  <c r="J144" i="3"/>
  <c r="J143" i="3"/>
  <c r="H142" i="3"/>
  <c r="G142" i="3"/>
  <c r="F142" i="3"/>
  <c r="H141" i="3"/>
  <c r="G141" i="3"/>
  <c r="F141" i="3"/>
  <c r="H140" i="3"/>
  <c r="G140" i="3"/>
  <c r="F140" i="3"/>
  <c r="J138" i="3"/>
  <c r="J137" i="3"/>
  <c r="H136" i="3"/>
  <c r="G136" i="3"/>
  <c r="F136" i="3"/>
  <c r="H135" i="3"/>
  <c r="G135" i="3"/>
  <c r="F135" i="3"/>
  <c r="H134" i="3"/>
  <c r="G134" i="3"/>
  <c r="F134" i="3"/>
  <c r="J132" i="3"/>
  <c r="J131" i="3"/>
  <c r="H130" i="3"/>
  <c r="G130" i="3"/>
  <c r="F130" i="3"/>
  <c r="H123" i="3"/>
  <c r="G123" i="3"/>
  <c r="F123" i="3"/>
  <c r="H122" i="3"/>
  <c r="G122" i="3"/>
  <c r="F122" i="3"/>
  <c r="J120" i="3"/>
  <c r="J119" i="3"/>
  <c r="H118" i="3"/>
  <c r="G118" i="3"/>
  <c r="F118" i="3"/>
  <c r="H117" i="3"/>
  <c r="G117" i="3"/>
  <c r="F117" i="3"/>
  <c r="I116" i="3"/>
  <c r="H116" i="3"/>
  <c r="G116" i="3"/>
  <c r="F116" i="3"/>
  <c r="G115" i="3"/>
  <c r="F115" i="3"/>
  <c r="J114" i="3"/>
  <c r="J113" i="3"/>
  <c r="H112" i="3"/>
  <c r="G112" i="3"/>
  <c r="F112" i="3"/>
  <c r="J108" i="3"/>
  <c r="J107" i="3"/>
  <c r="D159" i="3"/>
  <c r="D158" i="3"/>
  <c r="D154" i="3"/>
  <c r="D153" i="3"/>
  <c r="D152" i="3"/>
  <c r="D148" i="3"/>
  <c r="D147" i="3"/>
  <c r="D146" i="3"/>
  <c r="D142" i="3"/>
  <c r="D141" i="3"/>
  <c r="D140" i="3"/>
  <c r="D136" i="3"/>
  <c r="D135" i="3"/>
  <c r="D134" i="3"/>
  <c r="D130" i="3"/>
  <c r="D123" i="3"/>
  <c r="D122" i="3"/>
  <c r="D118" i="3"/>
  <c r="D117" i="3"/>
  <c r="D116" i="3"/>
  <c r="D112" i="3"/>
  <c r="D106" i="3"/>
  <c r="H106" i="3"/>
  <c r="G106" i="3"/>
  <c r="F106" i="3"/>
  <c r="D111" i="3"/>
  <c r="D110" i="3"/>
  <c r="H111" i="3"/>
  <c r="G111" i="3"/>
  <c r="F111" i="3"/>
  <c r="H110" i="3"/>
  <c r="G110" i="3"/>
  <c r="F110" i="3"/>
  <c r="E159" i="3"/>
  <c r="E158" i="3"/>
  <c r="E154" i="3"/>
  <c r="E153" i="3"/>
  <c r="E152" i="3"/>
  <c r="E148" i="3"/>
  <c r="E147" i="3"/>
  <c r="E146" i="3"/>
  <c r="E142" i="3"/>
  <c r="E141" i="3"/>
  <c r="E140" i="3"/>
  <c r="E136" i="3"/>
  <c r="E135" i="3"/>
  <c r="E134" i="3"/>
  <c r="E130" i="3"/>
  <c r="E123" i="3"/>
  <c r="E122" i="3"/>
  <c r="E118" i="3"/>
  <c r="E117" i="3"/>
  <c r="E116" i="3"/>
  <c r="E112" i="3"/>
  <c r="E111" i="3"/>
  <c r="E110" i="3"/>
  <c r="E106" i="3"/>
  <c r="F86" i="3"/>
  <c r="F76" i="3" s="1"/>
  <c r="F72" i="3" s="1"/>
  <c r="G85" i="3"/>
  <c r="G75" i="3" s="1"/>
  <c r="F85" i="3"/>
  <c r="F75" i="3" s="1"/>
  <c r="D86" i="3"/>
  <c r="D76" i="3" s="1"/>
  <c r="D85" i="3"/>
  <c r="D75" i="3" s="1"/>
  <c r="H86" i="3"/>
  <c r="G86" i="3"/>
  <c r="G76" i="3" s="1"/>
  <c r="G72" i="3" s="1"/>
  <c r="D90" i="3"/>
  <c r="H76" i="3" l="1"/>
  <c r="K110" i="3"/>
  <c r="K106" i="3"/>
  <c r="K116" i="3"/>
  <c r="K117" i="3"/>
  <c r="K122" i="3"/>
  <c r="K130" i="3"/>
  <c r="K135" i="3"/>
  <c r="K140" i="3"/>
  <c r="K142" i="3"/>
  <c r="H145" i="3"/>
  <c r="K146" i="3"/>
  <c r="K147" i="3"/>
  <c r="H151" i="3"/>
  <c r="K151" i="3" s="1"/>
  <c r="K152" i="3"/>
  <c r="K153" i="3"/>
  <c r="K159" i="3"/>
  <c r="K111" i="3"/>
  <c r="K112" i="3"/>
  <c r="K118" i="3"/>
  <c r="K123" i="3"/>
  <c r="K134" i="3"/>
  <c r="K136" i="3"/>
  <c r="K141" i="3"/>
  <c r="K148" i="3"/>
  <c r="K154" i="3"/>
  <c r="F71" i="3"/>
  <c r="F69" i="3" s="1"/>
  <c r="F73" i="3"/>
  <c r="G73" i="3"/>
  <c r="G71" i="3"/>
  <c r="G69" i="3" s="1"/>
  <c r="G104" i="3"/>
  <c r="D104" i="3"/>
  <c r="F121" i="3"/>
  <c r="I101" i="3"/>
  <c r="I98" i="3" s="1"/>
  <c r="F133" i="3"/>
  <c r="G133" i="3"/>
  <c r="E103" i="3"/>
  <c r="F109" i="3"/>
  <c r="F103" i="3"/>
  <c r="G103" i="3"/>
  <c r="F104" i="3"/>
  <c r="H104" i="3"/>
  <c r="D103" i="3"/>
  <c r="I100" i="3"/>
  <c r="H139" i="3"/>
  <c r="E104" i="3"/>
  <c r="D121" i="3"/>
  <c r="E133" i="3"/>
  <c r="J133" i="3" s="1"/>
  <c r="D139" i="3"/>
  <c r="H121" i="3"/>
  <c r="H85" i="3"/>
  <c r="M91" i="3"/>
  <c r="E115" i="3"/>
  <c r="J115" i="3" s="1"/>
  <c r="E139" i="3"/>
  <c r="E151" i="3"/>
  <c r="I111" i="3"/>
  <c r="I104" i="3" s="1"/>
  <c r="D115" i="3"/>
  <c r="D133" i="3"/>
  <c r="D157" i="3"/>
  <c r="F157" i="3"/>
  <c r="H158" i="3"/>
  <c r="G157" i="3"/>
  <c r="I112" i="3"/>
  <c r="E145" i="3"/>
  <c r="J145" i="3" s="1"/>
  <c r="E157" i="3"/>
  <c r="F139" i="3"/>
  <c r="J117" i="3"/>
  <c r="J122" i="3"/>
  <c r="J130" i="3"/>
  <c r="J136" i="3"/>
  <c r="J141" i="3"/>
  <c r="J158" i="3"/>
  <c r="J111" i="3"/>
  <c r="J116" i="3"/>
  <c r="F84" i="3"/>
  <c r="G84" i="3"/>
  <c r="E109" i="3"/>
  <c r="E121" i="3"/>
  <c r="H109" i="3"/>
  <c r="J110" i="3"/>
  <c r="D109" i="3"/>
  <c r="J106" i="3"/>
  <c r="J112" i="3"/>
  <c r="H115" i="3"/>
  <c r="K115" i="3" s="1"/>
  <c r="J118" i="3"/>
  <c r="J123" i="3"/>
  <c r="J134" i="3"/>
  <c r="J135" i="3"/>
  <c r="J140" i="3"/>
  <c r="J142" i="3"/>
  <c r="J146" i="3"/>
  <c r="J147" i="3"/>
  <c r="J148" i="3"/>
  <c r="J152" i="3"/>
  <c r="J153" i="3"/>
  <c r="J154" i="3"/>
  <c r="J159" i="3"/>
  <c r="I106" i="3"/>
  <c r="D72" i="3"/>
  <c r="D71" i="3"/>
  <c r="D73" i="3"/>
  <c r="D84" i="3"/>
  <c r="G151" i="3"/>
  <c r="I154" i="3"/>
  <c r="D151" i="3"/>
  <c r="D145" i="3"/>
  <c r="I157" i="3"/>
  <c r="I151" i="3"/>
  <c r="I148" i="3"/>
  <c r="I130" i="3"/>
  <c r="I142" i="3"/>
  <c r="G139" i="3"/>
  <c r="I133" i="3"/>
  <c r="G121" i="3"/>
  <c r="G109" i="3"/>
  <c r="I121" i="3"/>
  <c r="I136" i="3"/>
  <c r="I145" i="3"/>
  <c r="H133" i="3"/>
  <c r="K133" i="3" s="1"/>
  <c r="I115" i="3"/>
  <c r="I140" i="3"/>
  <c r="I139" i="3" s="1"/>
  <c r="I118" i="3"/>
  <c r="I110" i="3"/>
  <c r="I103" i="3" s="1"/>
  <c r="D95" i="3"/>
  <c r="D89" i="3" s="1"/>
  <c r="D94" i="3"/>
  <c r="H95" i="3"/>
  <c r="G95" i="3"/>
  <c r="G89" i="3" s="1"/>
  <c r="F95" i="3"/>
  <c r="F89" i="3" s="1"/>
  <c r="H94" i="3"/>
  <c r="G94" i="3"/>
  <c r="F94" i="3"/>
  <c r="F88" i="3" s="1"/>
  <c r="I92" i="3"/>
  <c r="I86" i="3" s="1"/>
  <c r="I91" i="3"/>
  <c r="I85" i="3" s="1"/>
  <c r="H90" i="3"/>
  <c r="G90" i="3"/>
  <c r="F90" i="3"/>
  <c r="E86" i="3"/>
  <c r="E76" i="3" s="1"/>
  <c r="E72" i="3" s="1"/>
  <c r="E85" i="3"/>
  <c r="E75" i="3" s="1"/>
  <c r="G43" i="3"/>
  <c r="F43" i="3"/>
  <c r="E43" i="3"/>
  <c r="E33" i="3" s="1"/>
  <c r="D43" i="3"/>
  <c r="D33" i="3" s="1"/>
  <c r="D16" i="3" s="1"/>
  <c r="D11" i="3" s="1"/>
  <c r="G42" i="3"/>
  <c r="F42" i="3"/>
  <c r="E42" i="3"/>
  <c r="D42" i="3"/>
  <c r="J67" i="3"/>
  <c r="J65" i="3"/>
  <c r="I65" i="3"/>
  <c r="K94" i="3" l="1"/>
  <c r="K121" i="3"/>
  <c r="K104" i="3"/>
  <c r="H72" i="3"/>
  <c r="K72" i="3" s="1"/>
  <c r="K76" i="3"/>
  <c r="I76" i="3"/>
  <c r="I72" i="3" s="1"/>
  <c r="K109" i="3"/>
  <c r="J157" i="3"/>
  <c r="H103" i="3"/>
  <c r="K103" i="3" s="1"/>
  <c r="K158" i="3"/>
  <c r="H75" i="3"/>
  <c r="K75" i="3" s="1"/>
  <c r="K85" i="3"/>
  <c r="K139" i="3"/>
  <c r="F80" i="3"/>
  <c r="K145" i="3"/>
  <c r="K86" i="3"/>
  <c r="I75" i="3"/>
  <c r="I73" i="3" s="1"/>
  <c r="H73" i="3"/>
  <c r="F79" i="3"/>
  <c r="F77" i="3" s="1"/>
  <c r="G80" i="3"/>
  <c r="E73" i="3"/>
  <c r="E71" i="3"/>
  <c r="E69" i="3" s="1"/>
  <c r="H84" i="3"/>
  <c r="D80" i="3"/>
  <c r="I102" i="3"/>
  <c r="J121" i="3"/>
  <c r="H102" i="3"/>
  <c r="E102" i="3"/>
  <c r="G102" i="3"/>
  <c r="D102" i="3"/>
  <c r="F102" i="3"/>
  <c r="I99" i="3"/>
  <c r="I97" i="3"/>
  <c r="I96" i="3" s="1"/>
  <c r="H157" i="3"/>
  <c r="K157" i="3" s="1"/>
  <c r="J151" i="3"/>
  <c r="J139" i="3"/>
  <c r="J109" i="3"/>
  <c r="J42" i="3"/>
  <c r="D41" i="3"/>
  <c r="E41" i="3"/>
  <c r="M75" i="3"/>
  <c r="J76" i="3"/>
  <c r="G41" i="3"/>
  <c r="E95" i="3"/>
  <c r="E89" i="3" s="1"/>
  <c r="E80" i="3" s="1"/>
  <c r="J80" i="3" s="1"/>
  <c r="E16" i="3"/>
  <c r="E11" i="3" s="1"/>
  <c r="G33" i="3"/>
  <c r="E84" i="3"/>
  <c r="J84" i="3" s="1"/>
  <c r="N75" i="3"/>
  <c r="J85" i="3"/>
  <c r="J91" i="3"/>
  <c r="F87" i="3"/>
  <c r="H88" i="3"/>
  <c r="J89" i="3"/>
  <c r="I23" i="3"/>
  <c r="I21" i="3" s="1"/>
  <c r="J103" i="3"/>
  <c r="J43" i="3"/>
  <c r="F41" i="3"/>
  <c r="F33" i="3"/>
  <c r="F16" i="3" s="1"/>
  <c r="F11" i="3" s="1"/>
  <c r="E90" i="3"/>
  <c r="J90" i="3" s="1"/>
  <c r="I84" i="3"/>
  <c r="J92" i="3"/>
  <c r="F93" i="3"/>
  <c r="G88" i="3"/>
  <c r="G79" i="3" s="1"/>
  <c r="H89" i="3"/>
  <c r="E94" i="3"/>
  <c r="D93" i="3"/>
  <c r="D88" i="3"/>
  <c r="D79" i="3" s="1"/>
  <c r="I109" i="3"/>
  <c r="N70" i="3"/>
  <c r="J104" i="3"/>
  <c r="J86" i="3"/>
  <c r="J72" i="3"/>
  <c r="D69" i="3"/>
  <c r="G93" i="3"/>
  <c r="I94" i="3"/>
  <c r="I88" i="3" s="1"/>
  <c r="I79" i="3" s="1"/>
  <c r="I90" i="3"/>
  <c r="H93" i="3"/>
  <c r="J95" i="3"/>
  <c r="I95" i="3"/>
  <c r="I89" i="3" s="1"/>
  <c r="I80" i="3" s="1"/>
  <c r="J66" i="3"/>
  <c r="K73" i="3" l="1"/>
  <c r="H80" i="3"/>
  <c r="K80" i="3" s="1"/>
  <c r="K89" i="3"/>
  <c r="K102" i="3"/>
  <c r="G77" i="3"/>
  <c r="H79" i="3"/>
  <c r="I71" i="3"/>
  <c r="I69" i="3" s="1"/>
  <c r="K84" i="3"/>
  <c r="H71" i="3"/>
  <c r="H69" i="3" s="1"/>
  <c r="K69" i="3" s="1"/>
  <c r="K95" i="3"/>
  <c r="K90" i="3"/>
  <c r="J102" i="3"/>
  <c r="I77" i="3"/>
  <c r="O75" i="3"/>
  <c r="J41" i="3"/>
  <c r="I87" i="3"/>
  <c r="G87" i="3"/>
  <c r="M70" i="3"/>
  <c r="O70" i="3" s="1"/>
  <c r="G16" i="3"/>
  <c r="J33" i="3"/>
  <c r="J75" i="3"/>
  <c r="D77" i="3"/>
  <c r="D87" i="3"/>
  <c r="E88" i="3"/>
  <c r="E79" i="3" s="1"/>
  <c r="E77" i="3" s="1"/>
  <c r="E93" i="3"/>
  <c r="J93" i="3" s="1"/>
  <c r="J94" i="3"/>
  <c r="H87" i="3"/>
  <c r="I93" i="3"/>
  <c r="N71" i="3" l="1"/>
  <c r="K71" i="3"/>
  <c r="K79" i="3"/>
  <c r="H77" i="3"/>
  <c r="K77" i="3" s="1"/>
  <c r="K88" i="3"/>
  <c r="K93" i="3"/>
  <c r="O71" i="3"/>
  <c r="E87" i="3"/>
  <c r="K87" i="3" s="1"/>
  <c r="J79" i="3"/>
  <c r="J71" i="3"/>
  <c r="J16" i="3"/>
  <c r="G11" i="3"/>
  <c r="J11" i="3" s="1"/>
  <c r="J88" i="3"/>
  <c r="J73" i="3"/>
  <c r="G64" i="3"/>
  <c r="F64" i="3"/>
  <c r="E64" i="3"/>
  <c r="D64" i="3"/>
  <c r="G63" i="3"/>
  <c r="F63" i="3"/>
  <c r="E63" i="3"/>
  <c r="D63" i="3"/>
  <c r="G62" i="3"/>
  <c r="F62" i="3"/>
  <c r="E62" i="3"/>
  <c r="D62" i="3"/>
  <c r="J61" i="3"/>
  <c r="J60" i="3"/>
  <c r="H59" i="3"/>
  <c r="G59" i="3"/>
  <c r="F59" i="3"/>
  <c r="E59" i="3"/>
  <c r="J59" i="3" s="1"/>
  <c r="D59" i="3"/>
  <c r="H42" i="3"/>
  <c r="K42" i="3" s="1"/>
  <c r="H58" i="3"/>
  <c r="G58" i="3"/>
  <c r="F58" i="3"/>
  <c r="E58" i="3"/>
  <c r="J58" i="3" s="1"/>
  <c r="D58" i="3"/>
  <c r="H57" i="3"/>
  <c r="G57" i="3"/>
  <c r="F57" i="3"/>
  <c r="E57" i="3"/>
  <c r="J57" i="3" s="1"/>
  <c r="D57" i="3"/>
  <c r="J55" i="3"/>
  <c r="I55" i="3"/>
  <c r="J54" i="3"/>
  <c r="H53" i="3"/>
  <c r="G53" i="3"/>
  <c r="F53" i="3"/>
  <c r="E53" i="3"/>
  <c r="J53" i="3" s="1"/>
  <c r="D53" i="3"/>
  <c r="H47" i="3"/>
  <c r="G47" i="3"/>
  <c r="F47" i="3"/>
  <c r="D47" i="3"/>
  <c r="E47" i="3"/>
  <c r="J49" i="3"/>
  <c r="I49" i="3"/>
  <c r="J48" i="3"/>
  <c r="I48" i="3"/>
  <c r="H52" i="3"/>
  <c r="G52" i="3"/>
  <c r="F52" i="3"/>
  <c r="E52" i="3"/>
  <c r="H51" i="3"/>
  <c r="G51" i="3"/>
  <c r="F51" i="3"/>
  <c r="E51" i="3"/>
  <c r="H50" i="3"/>
  <c r="G50" i="3"/>
  <c r="D52" i="3"/>
  <c r="D51" i="3"/>
  <c r="J40" i="3"/>
  <c r="I40" i="3"/>
  <c r="I39" i="3" s="1"/>
  <c r="H39" i="3"/>
  <c r="G39" i="3"/>
  <c r="F39" i="3"/>
  <c r="E39" i="3"/>
  <c r="D39" i="3"/>
  <c r="J38" i="3"/>
  <c r="I38" i="3"/>
  <c r="I37" i="3" s="1"/>
  <c r="E37" i="3"/>
  <c r="F37" i="3"/>
  <c r="G37" i="3"/>
  <c r="H37" i="3"/>
  <c r="D37" i="3"/>
  <c r="D32" i="3" s="1"/>
  <c r="D31" i="3" s="1"/>
  <c r="J30" i="3"/>
  <c r="J29" i="3" s="1"/>
  <c r="I30" i="3"/>
  <c r="I29" i="3" s="1"/>
  <c r="J27" i="3"/>
  <c r="I27" i="3"/>
  <c r="J26" i="3"/>
  <c r="I26" i="3"/>
  <c r="I25" i="3" s="1"/>
  <c r="H29" i="3"/>
  <c r="G29" i="3"/>
  <c r="G24" i="3" s="1"/>
  <c r="F29" i="3"/>
  <c r="E29" i="3"/>
  <c r="D29" i="3"/>
  <c r="K47" i="3" l="1"/>
  <c r="K58" i="3"/>
  <c r="K59" i="3"/>
  <c r="K29" i="3"/>
  <c r="K37" i="3"/>
  <c r="K39" i="3"/>
  <c r="K51" i="3"/>
  <c r="K52" i="3"/>
  <c r="K53" i="3"/>
  <c r="K57" i="3"/>
  <c r="J87" i="3"/>
  <c r="E46" i="3"/>
  <c r="E36" i="3" s="1"/>
  <c r="E20" i="3" s="1"/>
  <c r="G46" i="3"/>
  <c r="G36" i="3" s="1"/>
  <c r="F32" i="3"/>
  <c r="F31" i="3" s="1"/>
  <c r="D46" i="3"/>
  <c r="D36" i="3" s="1"/>
  <c r="D20" i="3" s="1"/>
  <c r="E56" i="3"/>
  <c r="H32" i="3"/>
  <c r="I24" i="3"/>
  <c r="E45" i="3"/>
  <c r="E35" i="3" s="1"/>
  <c r="G45" i="3"/>
  <c r="G35" i="3" s="1"/>
  <c r="D56" i="3"/>
  <c r="F56" i="3"/>
  <c r="J77" i="3"/>
  <c r="J47" i="3"/>
  <c r="J51" i="3"/>
  <c r="J52" i="3"/>
  <c r="I42" i="3"/>
  <c r="I32" i="3" s="1"/>
  <c r="G32" i="3"/>
  <c r="E32" i="3"/>
  <c r="E31" i="3" s="1"/>
  <c r="D45" i="3"/>
  <c r="E50" i="3"/>
  <c r="J50" i="3" s="1"/>
  <c r="I51" i="3"/>
  <c r="F45" i="3"/>
  <c r="I52" i="3"/>
  <c r="F46" i="3"/>
  <c r="I54" i="3"/>
  <c r="I53" i="3" s="1"/>
  <c r="G56" i="3"/>
  <c r="J56" i="3" s="1"/>
  <c r="I58" i="3"/>
  <c r="H43" i="3"/>
  <c r="K43" i="3" s="1"/>
  <c r="J69" i="3"/>
  <c r="J64" i="3"/>
  <c r="J62" i="3"/>
  <c r="J63" i="3"/>
  <c r="H63" i="3"/>
  <c r="H64" i="3"/>
  <c r="K64" i="3" s="1"/>
  <c r="I60" i="3"/>
  <c r="I61" i="3"/>
  <c r="H56" i="3"/>
  <c r="I57" i="3"/>
  <c r="I47" i="3"/>
  <c r="F50" i="3"/>
  <c r="I50" i="3" s="1"/>
  <c r="D50" i="3"/>
  <c r="J39" i="3"/>
  <c r="J37" i="3"/>
  <c r="J25" i="3"/>
  <c r="E24" i="3"/>
  <c r="H24" i="3"/>
  <c r="F24" i="3"/>
  <c r="D24" i="3"/>
  <c r="D15" i="3" s="1"/>
  <c r="K24" i="3" l="1"/>
  <c r="K50" i="3"/>
  <c r="E15" i="3"/>
  <c r="E13" i="3" s="1"/>
  <c r="K56" i="3"/>
  <c r="H45" i="3"/>
  <c r="K45" i="3" s="1"/>
  <c r="K63" i="3"/>
  <c r="K32" i="3"/>
  <c r="F15" i="3"/>
  <c r="F10" i="3" s="1"/>
  <c r="F8" i="3" s="1"/>
  <c r="J46" i="3"/>
  <c r="E44" i="3"/>
  <c r="G44" i="3"/>
  <c r="J44" i="3"/>
  <c r="J45" i="3"/>
  <c r="I56" i="3"/>
  <c r="H35" i="3"/>
  <c r="F13" i="3"/>
  <c r="H41" i="3"/>
  <c r="K41" i="3" s="1"/>
  <c r="H33" i="3"/>
  <c r="K33" i="3" s="1"/>
  <c r="I43" i="3"/>
  <c r="I33" i="3" s="1"/>
  <c r="F35" i="3"/>
  <c r="F44" i="3"/>
  <c r="I45" i="3"/>
  <c r="I35" i="3" s="1"/>
  <c r="D35" i="3"/>
  <c r="D44" i="3"/>
  <c r="G20" i="3"/>
  <c r="J20" i="3" s="1"/>
  <c r="J36" i="3"/>
  <c r="D13" i="3"/>
  <c r="D10" i="3"/>
  <c r="D8" i="3" s="1"/>
  <c r="H15" i="3"/>
  <c r="I15" i="3"/>
  <c r="J24" i="3"/>
  <c r="H46" i="3"/>
  <c r="K46" i="3" s="1"/>
  <c r="F36" i="3"/>
  <c r="F20" i="3" s="1"/>
  <c r="I46" i="3"/>
  <c r="I36" i="3" s="1"/>
  <c r="I20" i="3" s="1"/>
  <c r="J32" i="3"/>
  <c r="G31" i="3"/>
  <c r="J31" i="3" s="1"/>
  <c r="G34" i="3"/>
  <c r="G19" i="3"/>
  <c r="J35" i="3"/>
  <c r="E34" i="3"/>
  <c r="E19" i="3"/>
  <c r="E17" i="3" s="1"/>
  <c r="G15" i="3"/>
  <c r="I59" i="3"/>
  <c r="H62" i="3"/>
  <c r="K62" i="3" s="1"/>
  <c r="I63" i="3"/>
  <c r="I64" i="3"/>
  <c r="E10" i="3" l="1"/>
  <c r="E8" i="3" s="1"/>
  <c r="K15" i="3"/>
  <c r="K35" i="3"/>
  <c r="G10" i="3"/>
  <c r="M9" i="3" s="1"/>
  <c r="J15" i="3"/>
  <c r="G13" i="3"/>
  <c r="J13" i="3" s="1"/>
  <c r="J19" i="3"/>
  <c r="G17" i="3"/>
  <c r="J17" i="3" s="1"/>
  <c r="H36" i="3"/>
  <c r="I10" i="3"/>
  <c r="I34" i="3"/>
  <c r="I19" i="3"/>
  <c r="I17" i="3" s="1"/>
  <c r="F19" i="3"/>
  <c r="F17" i="3" s="1"/>
  <c r="F34" i="3"/>
  <c r="I41" i="3"/>
  <c r="H19" i="3"/>
  <c r="K19" i="3" s="1"/>
  <c r="J34" i="3"/>
  <c r="H10" i="3"/>
  <c r="D19" i="3"/>
  <c r="D17" i="3" s="1"/>
  <c r="D34" i="3"/>
  <c r="I31" i="3"/>
  <c r="I16" i="3"/>
  <c r="I11" i="3" s="1"/>
  <c r="H16" i="3"/>
  <c r="K16" i="3" s="1"/>
  <c r="H31" i="3"/>
  <c r="K31" i="3" s="1"/>
  <c r="H44" i="3"/>
  <c r="K44" i="3" s="1"/>
  <c r="I62" i="3"/>
  <c r="L9" i="3" l="1"/>
  <c r="H34" i="3"/>
  <c r="K34" i="3" s="1"/>
  <c r="K36" i="3"/>
  <c r="M10" i="3"/>
  <c r="N10" i="3" s="1"/>
  <c r="K10" i="3"/>
  <c r="N9" i="3"/>
  <c r="I8" i="3"/>
  <c r="H11" i="3"/>
  <c r="K11" i="3" s="1"/>
  <c r="H13" i="3"/>
  <c r="K13" i="3" s="1"/>
  <c r="H20" i="3"/>
  <c r="K20" i="3" s="1"/>
  <c r="I44" i="3"/>
  <c r="I13" i="3"/>
  <c r="J10" i="3"/>
  <c r="G8" i="3"/>
  <c r="J8" i="3" s="1"/>
  <c r="B7" i="3"/>
  <c r="C7" i="3" s="1"/>
  <c r="D7" i="3" s="1"/>
  <c r="E7" i="3" s="1"/>
  <c r="F7" i="3" s="1"/>
  <c r="G7" i="3" s="1"/>
  <c r="H7" i="3" s="1"/>
  <c r="I7" i="3" s="1"/>
  <c r="J7" i="3" s="1"/>
  <c r="K7" i="3" s="1"/>
  <c r="H17" i="3" l="1"/>
  <c r="K17" i="3" s="1"/>
  <c r="H8" i="3"/>
  <c r="K8" i="3" s="1"/>
  <c r="J318" i="3"/>
  <c r="K312" i="3"/>
  <c r="E311" i="3"/>
  <c r="K311" i="3" s="1"/>
  <c r="E321" i="3"/>
  <c r="K321" i="3" s="1"/>
  <c r="E320" i="3"/>
  <c r="K320" i="3" s="1"/>
  <c r="E317" i="3"/>
  <c r="K317" i="3" s="1"/>
  <c r="J317" i="3"/>
  <c r="E315" i="3" l="1"/>
  <c r="K315" i="3" s="1"/>
  <c r="J311" i="3"/>
  <c r="E234" i="3"/>
  <c r="K234" i="3" s="1"/>
  <c r="K309" i="3"/>
  <c r="J312" i="3"/>
  <c r="J321" i="3"/>
  <c r="J320" i="3"/>
  <c r="J234" i="3" l="1"/>
  <c r="E232" i="3"/>
  <c r="K232" i="3" s="1"/>
  <c r="E229" i="3"/>
  <c r="K229" i="3" s="1"/>
  <c r="J315" i="3"/>
  <c r="E238" i="3"/>
  <c r="K238" i="3" s="1"/>
  <c r="E314" i="3"/>
  <c r="K314" i="3" s="1"/>
  <c r="E308" i="3"/>
  <c r="K308" i="3" s="1"/>
  <c r="J309" i="3"/>
  <c r="J308" i="3" l="1"/>
  <c r="J314" i="3"/>
  <c r="J238" i="3"/>
  <c r="E236" i="3"/>
  <c r="K236" i="3" s="1"/>
  <c r="E227" i="3"/>
  <c r="K227" i="3" s="1"/>
  <c r="J229" i="3"/>
  <c r="J232" i="3"/>
  <c r="J227" i="3" l="1"/>
  <c r="J236" i="3"/>
</calcChain>
</file>

<file path=xl/sharedStrings.xml><?xml version="1.0" encoding="utf-8"?>
<sst xmlns="http://schemas.openxmlformats.org/spreadsheetml/2006/main" count="562" uniqueCount="112">
  <si>
    <t>СВЕДЕНИЯ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</si>
  <si>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</si>
  <si>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соисполнитель, участник государственной программы</t>
  </si>
  <si>
    <t>Источники финансирования</t>
  </si>
  <si>
    <t>Сводная бюджетная роспись на конец отчетного периода (тыс. руб.)</t>
  </si>
  <si>
    <t>Кредиторская задолженность на начало отчетного периода (тыс. руб.)</t>
  </si>
  <si>
    <t>Кассовые расходы за отчетный период (тыс. руб.)</t>
  </si>
  <si>
    <t>Фактические расходы за отчетный период (тыс. руб.)</t>
  </si>
  <si>
    <t>Кредиторская задолженность на конец отчетного периода (тыс. руб.)</t>
  </si>
  <si>
    <t>Уровень кассового исполнения (%)</t>
  </si>
  <si>
    <t>Уровень фактического исполнения (%)</t>
  </si>
  <si>
    <t>Сводная бюджетная роспись на 1 января отчетного года (тыс. руб.)</t>
  </si>
  <si>
    <t>Форма № 8</t>
  </si>
  <si>
    <t>Всего по государственной программе</t>
  </si>
  <si>
    <t>Всего:</t>
  </si>
  <si>
    <t>ФБ</t>
  </si>
  <si>
    <t>ОБ</t>
  </si>
  <si>
    <t>МБ</t>
  </si>
  <si>
    <t>ВБИ</t>
  </si>
  <si>
    <t>в том числе:</t>
  </si>
  <si>
    <t xml:space="preserve"> миндорхозтрансвязь Магаданской области; МОГКУ «УДТК»</t>
  </si>
  <si>
    <t xml:space="preserve"> - органы местного самоуправления Магаданской области (по согласованию)</t>
  </si>
  <si>
    <t xml:space="preserve"> Государственная программа «Природные ресурсы и экология Магаданской области» на 2014-2020 годы» </t>
  </si>
  <si>
    <t xml:space="preserve"> минприроды Магаданской области</t>
  </si>
  <si>
    <t>Миндорхозтрансвязь Магаданской области; МОГКУ «УДТК»</t>
  </si>
  <si>
    <t>1. Подпрограмма «Природные ресурсы Магаданской области» на 2014-2020 годы»</t>
  </si>
  <si>
    <t>1.1. Основное мероприятие «Информационное обеспечение деятельности минерально-сырьевого комплекса и профессиональная ориентация молодежи»</t>
  </si>
  <si>
    <t>1.1.1. Мероприятие «Организация и участие в конференциях, форумах, семинарах, совещаниях, рабочих группах по природным ресурсам»</t>
  </si>
  <si>
    <t>1.1.2. Мероприятие «Профессиональная ориентация молодежи и школьников Магаданской области для привлечения к поступлению в учебные заведения горно-геологической направленности»</t>
  </si>
  <si>
    <t>1.2. Основное мероприятие «Тематические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недропользования»</t>
  </si>
  <si>
    <t>1.2.2. Мероприятие «Подготовка инвестиционного предложения по освоению месторождений олова Магаданской области»</t>
  </si>
  <si>
    <t>2. Подпрограмма «Экологическая безопасность и охрана окружающей среды Магаданской области» на 2014-2020 годы»</t>
  </si>
  <si>
    <t>Всего</t>
  </si>
  <si>
    <t>2.1. Основное мероприятие «Экологическое обследование территорий и мониторинг окружающей среды»</t>
  </si>
  <si>
    <t>2.1.2. Мероприятие «Выполнение химико-аналитических исследований проб природных поверхностных вод в целях аналитического обеспечения проведения мониторинга водных объектов на территории Магаданской области»</t>
  </si>
  <si>
    <t>2.2. Основное мероприятие «Экологическое просвещение»</t>
  </si>
  <si>
    <t>2.2.2. Мероприятие «Проведение тематических выставок, конференций, конкурсов, областных акций, реализация общественных программ в области охраны окружающей среды, организация работы детских и юношеских экологических патрулей»</t>
  </si>
  <si>
    <t>2.3.1. Мероприятие «Рекультивация хвостохранилища Карамкенского ГМК с ликвидацией гидротехнических сооружений (на руч. Туманный в пос. Карамкен)»</t>
  </si>
  <si>
    <t xml:space="preserve"> - администрация МО «Хасынский городской округ»</t>
  </si>
  <si>
    <t>2.3. 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</si>
  <si>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2.3.4. Мероприятие «Снос ветхих и заброшенных строений на территории существующих и полностью заброшенных поселений в городских округах, в том числе вдоль автомобильных дорог, расположенных на территории Магаданской области»</t>
  </si>
  <si>
    <t>2.3.5. Мероприятие «Выявление очагов ртутного заражения в селитебных зонах, локализация и очистка выявленных очагов накопленного экологического ущерба на территории Магаданской области»</t>
  </si>
  <si>
    <t>2.3.6. Мероприятие «Разработка проектно-сметной документации «Ликвидация ГТС (хвостохранилища флотации) рудника Тидид»</t>
  </si>
  <si>
    <t>2.4. Основное мероприятие «Исследования и изыскания в области охраны окружающей среды и экологии»</t>
  </si>
  <si>
    <t>2.4.1. Мероприятие «Комплексное обследование особо охраняемых природных территорий регионального значения»</t>
  </si>
  <si>
    <t>3. Подпрограмма «Развитие водохозяйственного комплекса Магаданской области» на 2014-2020 годы»</t>
  </si>
  <si>
    <t>Всего по подпрограмме</t>
  </si>
  <si>
    <t>3.1. Основное мероприятие «Восстановление и экологическая реабилитация водных объектов, сокращение негативного антропогенного воздействия на водные объекты»</t>
  </si>
  <si>
    <t>3.1.3. Мероприятие «Работы по предупреждению и ликвидации последствий чрезвычайных ситуаций на водотоках, расположенных в границах городских округов»</t>
  </si>
  <si>
    <t>По основному мероприятию</t>
  </si>
  <si>
    <t>3.2. Основное мероприятие «Разработка технической документации гидротехнических сооружений»</t>
  </si>
  <si>
    <t>3.2.1. Мероприятие «Составление межевых планов земельных участков под водоограждающими дамбами № 1, 2, 3, 4, 5 на р. Тауй в с. Балаганное, технических планов и технических паспортов сооружений  (12,4 км)»</t>
  </si>
  <si>
    <t xml:space="preserve"> - администрация МО «Ольский городской округ»</t>
  </si>
  <si>
    <t>3.2.2. Мероприятие «Разработка декларации безопасности (включая государственную экспертизу) берегоукрепления на р. Тауй в с. Талон, составление межевого плана земельного участка под существующим сооружением, технического плана и технического паспорта сооружения (1 км)»</t>
  </si>
  <si>
    <t>3.2.4. Мероприятие «Разработка декларации безопасности (включая государственную экспертизу) водоограждающей дамбы № 2 на р. Ола в с. Гадля, составление межевого плана земельного участка под существующим сооружением, технического плана и технического паспорта сооружения (0,33 км)»</t>
  </si>
  <si>
    <t>3.2.6. Мероприятие «Составление межевых планов земельных участков, технических планов и технических паспортов гидротехнических сооружений в пос. Ола»</t>
  </si>
  <si>
    <t>3.2.7. Мероприятие «Составление деклараций безопасности гидротехнических сооружений в пос. Ола»</t>
  </si>
  <si>
    <t xml:space="preserve">3.2.9. Мероприятие «Разработка деклараций безопасности (включая государственную экспертизу),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гор. Сусумана» </t>
  </si>
  <si>
    <t xml:space="preserve"> - администрация МО «Сусуманский городской округ»</t>
  </si>
  <si>
    <t>3.2.10. Мероприятие «Разработка декларации безопасности (включая государственную экспертизу) водоограждающей дамбы на реке Хасын в пос. Палатка»</t>
  </si>
  <si>
    <t>3.2.11. Мероприятие «Разработка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Оротукан»</t>
  </si>
  <si>
    <t xml:space="preserve"> - администрация МО «Ягоднинский городской округ»</t>
  </si>
  <si>
    <t xml:space="preserve">3.2.12. Мероприятие «Разработка деклараций безопасности, составление межевых планов земельных участков под существующими гидротехническими сооружениями, технических планов и технических паспортов сооружений, расположенных на территории Среднеканского городского округа» </t>
  </si>
  <si>
    <t>3.2.13. Мероприятие «Разработка технической документации берегоукрепления Охотского моря в г.Магадане (межевые планы земельных участков, технические планы и паспорта сооружений, кадастровые паспорта,  декларации безопасности и расходы связанные с регистрацией)»</t>
  </si>
  <si>
    <t>3.3. Основное мероприятие «Проектные и экспертные работы»</t>
  </si>
  <si>
    <t>3.3.7. Мероприятие «Уточнение проектной документации «Дамба обвалования на р. Хасын у пос.Палатка», проверка достоверности определения сметной стоимости строительства»</t>
  </si>
  <si>
    <t>3.10. Основное мероприятие «Капитальный ремонт водоограждающей дамбы №1 на р. Тауй в с. Балаганное»</t>
  </si>
  <si>
    <t>3.12. Основное мероприятие «Реконструкция и строительство объекта «Водоограждающая дамба на р. Ола в районе пос. Гадля – Заречный – Ола»</t>
  </si>
  <si>
    <t>3.15. Основное мероприятие «Строительство объекта «Водоограждающая дамба на р. Сеймчан в районе пос. Сеймчан»</t>
  </si>
  <si>
    <t>3.16. Основное мероприятие «Выполнение аварийно-восстановительных работ в городе Магадане в районе Портового шоссе (берегоукрепление в бухте Нагаева, реконструкция подпорной стены)»</t>
  </si>
  <si>
    <t>4. Подпрограмма «Обеспечение реализации государственной программы Магаданской области «Природные ресурсы и экология Магаданской области» на 2014-2020 годы» и иных полномочий министерства природных ресурсов и экологии Магаданской области»</t>
  </si>
  <si>
    <t>4.1. Основное мероприятие «Обеспечение выполнения функций государственными органами и находящихся в их ведении государственными учреждениями»</t>
  </si>
  <si>
    <t>4.1.1. Мероприятие «Компенсация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бюджета, расположенных в районах Крайнего Севера и приравненных к ним местностях»</t>
  </si>
  <si>
    <t>4.1.2. Мероприятие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</t>
  </si>
  <si>
    <t>4.1.3. Мероприятие «Расходы на обеспечение функций государственных органов»</t>
  </si>
  <si>
    <t>4.1.4. Мероприятие «Единовременные выплаты лицам, которым присвоены почетные звания (Закон Магаданской области от 03.03.2016г. № 1996-ОЗ)»</t>
  </si>
  <si>
    <t>4.3. Основное мероприятие «Руслоформирующие работы на р. Детрин и р. Омчуг в пос. Усть-Омчуг»</t>
  </si>
  <si>
    <t>4.4. Основное мероприятие «Установление границ водоохранных зон и прибрежных защитных полос  водных объектов в границах поселений Магаданской области»</t>
  </si>
  <si>
    <t>4.5. Основное мероприятие «Разработка проектно-сметной документации «Руслоформирующие работы на р.Дебин в пос.Ягодное»</t>
  </si>
  <si>
    <t>4.7. Основное мероприятие «Разработка проектной документации «Руслоформирующие работы на р.Магадавен в пос.Мадаун»</t>
  </si>
  <si>
    <t>1.1.3. Мероприятие «Создание базы данных участков недр Магаданской области, содержащих общераспространенные полезные ископаемые, в географической информационной системе MapInfo»</t>
  </si>
  <si>
    <t>2.4.2. Мероприятие «Выполнение работ по внесению информации о зонах с особыми условиями использования и особо охраняемых природных территориях в Единый государственный реестр недвижимости»</t>
  </si>
  <si>
    <t>3.2.5. Мероприятие «Разработка декларации безопасности (включая государственную экспертизу) водоограждающих дамб № 1, 2, 3, 4, 5 на р. Тауй в с. Балаганное»</t>
  </si>
  <si>
    <t>3.3.3. Мероприятие «Разработка проектной документации «Капитальный ремонт паводковой дамбы на р. Ола в с. Клепка», проверка достоверности определения сметной стоимости строительства (включая экспертные работы)»</t>
  </si>
  <si>
    <t>3.3.5. Мероприятие «Предпроектное обследование и расчет экономической эффективности для разработки проектной документации «Строительство водоограждающей дамбы на р.Яна в с. Тауйск»</t>
  </si>
  <si>
    <t>3.3.9. Мероприятие «Пообъектное уточнение стоимости работ по мероприятияю «Расчистка русла р. Хасын от лесных завалов и речных наносов в районе пос. Карамкен, Палатка, Хасын и Стекольный», проверка достоверности определения сметной стоимости мероприятия»</t>
  </si>
  <si>
    <t>3.7. Основное мероприятие «Капитальный ремонт гидротехнических сооружений питьевых водохранилищ в г. Магадане»</t>
  </si>
  <si>
    <t xml:space="preserve"> - администрация МО «Город Магадан»</t>
  </si>
  <si>
    <t xml:space="preserve"> Государственная программа «Развитие системы обращения с отходами производства и потребления на территории Магаданской области» на 2015-2020 годы»</t>
  </si>
  <si>
    <t xml:space="preserve"> министерство строительства, ЖКХ и энергетики Магаданской области</t>
  </si>
  <si>
    <t>1.1. Основное мероприятие «Определение нормативов накопления твердых коммунальных отходов на территории Магаданской области»</t>
  </si>
  <si>
    <t>1.1.1. Мероприятие «Разработка и утверждение нормативов накопления твердых коммунальных отходов на территории Магаданской области»</t>
  </si>
  <si>
    <t>1.3. Основное мероприятие «Разработка проектно-сметной документации (в том числе выполнение инженерных изысканий) по объектам размещения отходов»</t>
  </si>
  <si>
    <t>1.3.1. Мероприятие «Разработка проектно-сметной документации и проведение инженерных изысканий по объекту: «Реконструкция полигона ТКО в городе Магадане»</t>
  </si>
  <si>
    <t xml:space="preserve">1.3.2. Мероприятие «Разработка проектно-сметной документации и выполнение инженерных изысканий по объекту: «Реконструкция свалки ТКО в поселке Стекольный» в межмуниципальный полигон ТКО» </t>
  </si>
  <si>
    <t>1.3.3. Мероприятие «Разработка проектно-сметной документации и выполнение инженерных изысканий по объекту «Реконструкция свалки ТКО в поселке Ягодное в межпоселенческий полигон ТКО»</t>
  </si>
  <si>
    <t>1.3.4. Мероприятие «Разработка проектно-сметной документации и выполнение инженерных изысканий по объекту: «Межпоселенческий полигон ТКО в поселке Усть-Омчуг»</t>
  </si>
  <si>
    <t xml:space="preserve"> - администрация МО «Тенькинский городской округ»</t>
  </si>
  <si>
    <t>1.3.5. Мероприятие «Разработка проектно-сметной документации и выполнение инженерных изысканий по объекту: «Межпоселенческий полигон ТКО в городе Сусуман»</t>
  </si>
  <si>
    <t>1.3.6. Мероприятие «Разработка проектно-сметной документации и выполнение инженерных изысканий по объекту: «Межпоселенческий полигон ТКО в поселке Ола»</t>
  </si>
  <si>
    <t>1.3.7. Мероприятие «Разработка проектно-сметной документации и выполнение инженерных изысканий по объекту: «Межпоселенческий полигон ТКО поселке Сеймчан»</t>
  </si>
  <si>
    <t xml:space="preserve"> - администрация МО «Среднеканский городской округ»</t>
  </si>
  <si>
    <t>1.3.8. Мероприятие «Разработка проектно-сметной документации и выполнение инженерных изысканий по объекту: «Полигон ТКО в поселке Эвенск»</t>
  </si>
  <si>
    <t xml:space="preserve"> - администрация МО «Северо-Эвенский городской округ»</t>
  </si>
  <si>
    <t>1.6. Основное мероприятие «Развитие инфраструктуры обращения с отходами»</t>
  </si>
  <si>
    <t>Всего по основному мероприятию</t>
  </si>
  <si>
    <t>1.6.1. Мероприятие «Приобретение оборудования для термического уничтожения различного типа/вида отходов /утилизации отходов для городских округов»</t>
  </si>
  <si>
    <t>1.4. Основное мероприятие «Разработка проектно-сметной документации «Реконструкция полигона TKO в городе Магадане»</t>
  </si>
  <si>
    <t>об использовании бюджетных ассигнований областного бюджета и иных источников на реализацию государственных программ</t>
  </si>
  <si>
    <t xml:space="preserve">«Природные ресурсы и экология Магаданской области» на 2014-2020 годы» «Развитие системы обращения с отходами производства и потребления на территории Магаданской области» на 2015-2020 годы» </t>
  </si>
  <si>
    <t>1.6.3. Мероприятие «Разработка территориальной схемы обращения с отходами, в том числе с твердыми коммунальными отходами»</t>
  </si>
  <si>
    <t xml:space="preserve"> минприроды Магаданской области, департамент информационных технологий и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</si>
</sst>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\-#,##0.0\ "/>
    <numFmt numFmtId="165" formatCode="0.0%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3" borderId="1" xfId="1" applyNumberFormat="1" applyFont="1" applyFill="1" applyBorder="1" applyAlignment="1">
      <alignment vertical="top"/>
    </xf>
    <xf numFmtId="164" fontId="1" fillId="4" borderId="1" xfId="1" applyNumberFormat="1" applyFont="1" applyFill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165" fontId="1" fillId="0" borderId="1" xfId="2" applyNumberFormat="1" applyFont="1" applyBorder="1" applyAlignment="1">
      <alignment vertical="top"/>
    </xf>
    <xf numFmtId="165" fontId="1" fillId="4" borderId="1" xfId="2" applyNumberFormat="1" applyFont="1" applyFill="1" applyBorder="1" applyAlignment="1">
      <alignment vertical="top"/>
    </xf>
    <xf numFmtId="165" fontId="1" fillId="3" borderId="1" xfId="2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vertical="top"/>
    </xf>
    <xf numFmtId="164" fontId="1" fillId="4" borderId="8" xfId="1" applyNumberFormat="1" applyFont="1" applyFill="1" applyBorder="1" applyAlignment="1">
      <alignment vertical="top"/>
    </xf>
    <xf numFmtId="164" fontId="1" fillId="0" borderId="8" xfId="1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64" fontId="1" fillId="5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165" fontId="1" fillId="5" borderId="8" xfId="2" applyNumberFormat="1" applyFont="1" applyFill="1" applyBorder="1" applyAlignment="1">
      <alignment vertical="top"/>
    </xf>
    <xf numFmtId="164" fontId="1" fillId="3" borderId="8" xfId="1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164" fontId="1" fillId="3" borderId="1" xfId="0" applyNumberFormat="1" applyFont="1" applyFill="1" applyBorder="1"/>
    <xf numFmtId="164" fontId="1" fillId="2" borderId="1" xfId="1" applyNumberFormat="1" applyFont="1" applyFill="1" applyBorder="1" applyAlignment="1">
      <alignment vertical="top"/>
    </xf>
    <xf numFmtId="165" fontId="1" fillId="2" borderId="1" xfId="2" applyNumberFormat="1" applyFont="1" applyFill="1" applyBorder="1" applyAlignment="1">
      <alignment vertical="top"/>
    </xf>
    <xf numFmtId="164" fontId="1" fillId="5" borderId="1" xfId="1" applyNumberFormat="1" applyFont="1" applyFill="1" applyBorder="1" applyAlignment="1">
      <alignment vertical="top"/>
    </xf>
    <xf numFmtId="165" fontId="1" fillId="5" borderId="1" xfId="2" applyNumberFormat="1" applyFont="1" applyFill="1" applyBorder="1" applyAlignment="1">
      <alignment vertical="top"/>
    </xf>
    <xf numFmtId="0" fontId="1" fillId="5" borderId="8" xfId="0" applyFont="1" applyFill="1" applyBorder="1" applyAlignment="1">
      <alignment horizontal="center" vertical="top"/>
    </xf>
    <xf numFmtId="164" fontId="1" fillId="0" borderId="0" xfId="0" applyNumberFormat="1" applyFont="1"/>
    <xf numFmtId="165" fontId="1" fillId="0" borderId="0" xfId="2" applyNumberFormat="1" applyFont="1"/>
    <xf numFmtId="10" fontId="1" fillId="0" borderId="0" xfId="2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right" vertical="top"/>
    </xf>
    <xf numFmtId="166" fontId="1" fillId="0" borderId="1" xfId="1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horizontal="right" vertical="top"/>
    </xf>
    <xf numFmtId="166" fontId="1" fillId="0" borderId="0" xfId="0" applyNumberFormat="1" applyFont="1"/>
    <xf numFmtId="43" fontId="1" fillId="0" borderId="0" xfId="1" applyFont="1"/>
    <xf numFmtId="43" fontId="1" fillId="0" borderId="0" xfId="0" applyNumberFormat="1" applyFont="1"/>
    <xf numFmtId="0" fontId="1" fillId="0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3"/>
  <sheetViews>
    <sheetView tabSelected="1" topLeftCell="A6" workbookViewId="0">
      <pane xSplit="3" ySplit="2" topLeftCell="D225" activePane="bottomRight" state="frozen"/>
      <selection activeCell="A6" sqref="A6"/>
      <selection pane="topRight" activeCell="D6" sqref="D6"/>
      <selection pane="bottomLeft" activeCell="A8" sqref="A8"/>
      <selection pane="bottomRight" activeCell="G229" sqref="G229"/>
    </sheetView>
  </sheetViews>
  <sheetFormatPr defaultRowHeight="15" x14ac:dyDescent="0.25"/>
  <cols>
    <col min="1" max="1" width="51.140625" style="1" customWidth="1"/>
    <col min="2" max="2" width="21.5703125" style="1" customWidth="1"/>
    <col min="3" max="3" width="6.85546875" style="1" customWidth="1"/>
    <col min="4" max="4" width="14.5703125" style="1" customWidth="1"/>
    <col min="5" max="5" width="14.7109375" style="1" customWidth="1"/>
    <col min="6" max="6" width="15.85546875" style="1" customWidth="1"/>
    <col min="7" max="8" width="13.5703125" style="1" customWidth="1"/>
    <col min="9" max="9" width="14.85546875" style="1" customWidth="1"/>
    <col min="10" max="10" width="12.7109375" style="1" customWidth="1"/>
    <col min="11" max="11" width="13.140625" style="1" customWidth="1"/>
    <col min="12" max="14" width="12.7109375" style="1" hidden="1" customWidth="1"/>
    <col min="15" max="15" width="9.5703125" style="1" hidden="1" customWidth="1"/>
    <col min="16" max="18" width="9.140625" style="1"/>
    <col min="19" max="19" width="15.85546875" style="1" bestFit="1" customWidth="1"/>
    <col min="20" max="16384" width="9.140625" style="1"/>
  </cols>
  <sheetData>
    <row r="1" spans="1:14" x14ac:dyDescent="0.25">
      <c r="K1" s="2" t="s">
        <v>12</v>
      </c>
    </row>
    <row r="2" spans="1:14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4" x14ac:dyDescent="0.25">
      <c r="A3" s="96" t="s">
        <v>108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ht="37.5" customHeight="1" x14ac:dyDescent="0.25">
      <c r="A4" s="97" t="s">
        <v>109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6" spans="1:14" ht="82.5" customHeight="1" x14ac:dyDescent="0.25">
      <c r="A6" s="31" t="s">
        <v>1</v>
      </c>
      <c r="B6" s="31" t="s">
        <v>2</v>
      </c>
      <c r="C6" s="31" t="s">
        <v>3</v>
      </c>
      <c r="D6" s="31" t="s">
        <v>11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</row>
    <row r="7" spans="1:14" x14ac:dyDescent="0.25">
      <c r="A7" s="4">
        <v>1</v>
      </c>
      <c r="B7" s="4">
        <f>A7+1</f>
        <v>2</v>
      </c>
      <c r="C7" s="4">
        <f t="shared" ref="C7:K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</row>
    <row r="8" spans="1:14" x14ac:dyDescent="0.25">
      <c r="A8" s="98" t="s">
        <v>22</v>
      </c>
      <c r="B8" s="98" t="s">
        <v>13</v>
      </c>
      <c r="C8" s="6" t="s">
        <v>14</v>
      </c>
      <c r="D8" s="43">
        <f>D9+D10+D11+D12</f>
        <v>210044.1</v>
      </c>
      <c r="E8" s="43">
        <f>E9+E10+E11+E12</f>
        <v>210934.3</v>
      </c>
      <c r="F8" s="43">
        <f t="shared" ref="F8:I8" si="1">F9+F10+F11+F12</f>
        <v>6541.1417899999997</v>
      </c>
      <c r="G8" s="43">
        <f t="shared" si="1"/>
        <v>100254.25223</v>
      </c>
      <c r="H8" s="43">
        <f t="shared" si="1"/>
        <v>94183.627110000001</v>
      </c>
      <c r="I8" s="43">
        <f t="shared" si="1"/>
        <v>470.51666999999998</v>
      </c>
      <c r="J8" s="44">
        <f>G8/E8</f>
        <v>0.47528662825344198</v>
      </c>
      <c r="K8" s="44">
        <f t="shared" ref="K8:K66" si="2">H8/(E8-F8)</f>
        <v>0.46079637858148248</v>
      </c>
      <c r="L8" s="48"/>
    </row>
    <row r="9" spans="1:14" x14ac:dyDescent="0.25">
      <c r="A9" s="99"/>
      <c r="B9" s="99"/>
      <c r="C9" s="6" t="s">
        <v>15</v>
      </c>
      <c r="D9" s="43">
        <f>D14+D22</f>
        <v>129490.6</v>
      </c>
      <c r="E9" s="43">
        <f>E14+E22</f>
        <v>129490.6</v>
      </c>
      <c r="F9" s="43">
        <f t="shared" ref="F9:I9" si="3">F14+F22</f>
        <v>0</v>
      </c>
      <c r="G9" s="43">
        <f t="shared" si="3"/>
        <v>46611.869599999998</v>
      </c>
      <c r="H9" s="43">
        <f t="shared" si="3"/>
        <v>46611.869599999998</v>
      </c>
      <c r="I9" s="43">
        <f t="shared" si="3"/>
        <v>0</v>
      </c>
      <c r="J9" s="44">
        <f t="shared" ref="J9:J11" si="4">G9/E9</f>
        <v>0.35996334560192011</v>
      </c>
      <c r="K9" s="44">
        <f t="shared" si="2"/>
        <v>0.35996334560192011</v>
      </c>
      <c r="L9" s="48">
        <f>E9+E10</f>
        <v>210528.9</v>
      </c>
      <c r="M9" s="48">
        <f>G9+G10</f>
        <v>100238.95223</v>
      </c>
      <c r="N9" s="49">
        <f>M9/L9</f>
        <v>0.47612917860683257</v>
      </c>
    </row>
    <row r="10" spans="1:14" x14ac:dyDescent="0.25">
      <c r="A10" s="99"/>
      <c r="B10" s="99"/>
      <c r="C10" s="6" t="s">
        <v>16</v>
      </c>
      <c r="D10" s="43">
        <f>D15+D23</f>
        <v>79800.899999999994</v>
      </c>
      <c r="E10" s="43">
        <f>E15+E23</f>
        <v>81038.299999999988</v>
      </c>
      <c r="F10" s="43">
        <f t="shared" ref="F10:I10" si="5">F15+F23</f>
        <v>6541.1417899999997</v>
      </c>
      <c r="G10" s="43">
        <f t="shared" si="5"/>
        <v>53627.082630000004</v>
      </c>
      <c r="H10" s="43">
        <f t="shared" si="5"/>
        <v>47556.45751</v>
      </c>
      <c r="I10" s="43">
        <f t="shared" si="5"/>
        <v>470.51666999999998</v>
      </c>
      <c r="J10" s="44">
        <f t="shared" si="4"/>
        <v>0.66174984704763073</v>
      </c>
      <c r="K10" s="44">
        <f t="shared" si="2"/>
        <v>0.63836606190994738</v>
      </c>
      <c r="M10" s="48">
        <f>H10+H9</f>
        <v>94168.327109999998</v>
      </c>
      <c r="N10" s="49">
        <f>M10/L9</f>
        <v>0.44729406323787374</v>
      </c>
    </row>
    <row r="11" spans="1:14" x14ac:dyDescent="0.25">
      <c r="A11" s="99"/>
      <c r="B11" s="99"/>
      <c r="C11" s="6" t="s">
        <v>17</v>
      </c>
      <c r="D11" s="43">
        <f>D16</f>
        <v>752.6</v>
      </c>
      <c r="E11" s="43">
        <f>E16</f>
        <v>405.4</v>
      </c>
      <c r="F11" s="43">
        <f t="shared" ref="F11:I11" si="6">F16</f>
        <v>0</v>
      </c>
      <c r="G11" s="43">
        <f t="shared" si="6"/>
        <v>15.3</v>
      </c>
      <c r="H11" s="43">
        <f t="shared" si="6"/>
        <v>15.3</v>
      </c>
      <c r="I11" s="43">
        <f t="shared" si="6"/>
        <v>0</v>
      </c>
      <c r="J11" s="44">
        <f t="shared" si="4"/>
        <v>3.7740503206709429E-2</v>
      </c>
      <c r="K11" s="44">
        <f t="shared" si="2"/>
        <v>3.7740503206709429E-2</v>
      </c>
    </row>
    <row r="12" spans="1:14" x14ac:dyDescent="0.25">
      <c r="A12" s="99"/>
      <c r="B12" s="100"/>
      <c r="C12" s="6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4">
        <v>0</v>
      </c>
      <c r="K12" s="44" t="e">
        <f t="shared" si="2"/>
        <v>#DIV/0!</v>
      </c>
      <c r="M12" s="1">
        <v>0.81330330863187239</v>
      </c>
    </row>
    <row r="13" spans="1:14" x14ac:dyDescent="0.25">
      <c r="A13" s="99"/>
      <c r="B13" s="101" t="s">
        <v>23</v>
      </c>
      <c r="C13" s="6" t="s">
        <v>14</v>
      </c>
      <c r="D13" s="43">
        <f t="shared" ref="D13:I13" si="7">D14+D15+D16</f>
        <v>100765.5</v>
      </c>
      <c r="E13" s="43">
        <f t="shared" si="7"/>
        <v>101655.69999999998</v>
      </c>
      <c r="F13" s="43">
        <f t="shared" si="7"/>
        <v>6141.1817899999996</v>
      </c>
      <c r="G13" s="43">
        <f t="shared" si="7"/>
        <v>45029.757760000008</v>
      </c>
      <c r="H13" s="43">
        <f t="shared" si="7"/>
        <v>39359.092640000003</v>
      </c>
      <c r="I13" s="43">
        <f t="shared" si="7"/>
        <v>470.51666999999998</v>
      </c>
      <c r="J13" s="44">
        <f t="shared" ref="J13:J16" si="8">G13/E13</f>
        <v>0.44296343205545796</v>
      </c>
      <c r="K13" s="44">
        <f t="shared" si="2"/>
        <v>0.41207445085431282</v>
      </c>
    </row>
    <row r="14" spans="1:14" x14ac:dyDescent="0.25">
      <c r="A14" s="99"/>
      <c r="B14" s="102"/>
      <c r="C14" s="6" t="s">
        <v>15</v>
      </c>
      <c r="D14" s="43">
        <f t="shared" ref="D14:I14" si="9">D74+D216</f>
        <v>33325.5</v>
      </c>
      <c r="E14" s="43">
        <f t="shared" si="9"/>
        <v>33325.5</v>
      </c>
      <c r="F14" s="43">
        <f t="shared" si="9"/>
        <v>0</v>
      </c>
      <c r="G14" s="43">
        <f t="shared" si="9"/>
        <v>0</v>
      </c>
      <c r="H14" s="43">
        <f t="shared" si="9"/>
        <v>0</v>
      </c>
      <c r="I14" s="43">
        <f t="shared" si="9"/>
        <v>0</v>
      </c>
      <c r="J14" s="44">
        <f t="shared" si="8"/>
        <v>0</v>
      </c>
      <c r="K14" s="44">
        <f t="shared" si="2"/>
        <v>0</v>
      </c>
    </row>
    <row r="15" spans="1:14" x14ac:dyDescent="0.25">
      <c r="A15" s="99"/>
      <c r="B15" s="102"/>
      <c r="C15" s="6" t="s">
        <v>16</v>
      </c>
      <c r="D15" s="43">
        <f t="shared" ref="D15:I15" si="10">D24+D32+D75+D217</f>
        <v>66687.399999999994</v>
      </c>
      <c r="E15" s="43">
        <f t="shared" si="10"/>
        <v>67924.799999999988</v>
      </c>
      <c r="F15" s="43">
        <f t="shared" si="10"/>
        <v>6141.1817899999996</v>
      </c>
      <c r="G15" s="43">
        <f t="shared" si="10"/>
        <v>45014.457760000005</v>
      </c>
      <c r="H15" s="43">
        <f t="shared" si="10"/>
        <v>39343.79264</v>
      </c>
      <c r="I15" s="43">
        <f t="shared" si="10"/>
        <v>470.51666999999998</v>
      </c>
      <c r="J15" s="44">
        <f t="shared" si="8"/>
        <v>0.66271019951475763</v>
      </c>
      <c r="K15" s="44">
        <f t="shared" si="2"/>
        <v>0.63679975015823875</v>
      </c>
    </row>
    <row r="16" spans="1:14" x14ac:dyDescent="0.25">
      <c r="A16" s="99"/>
      <c r="B16" s="7" t="s">
        <v>19</v>
      </c>
      <c r="C16" s="6" t="s">
        <v>17</v>
      </c>
      <c r="D16" s="43">
        <f t="shared" ref="D16:I16" si="11">D33+D76</f>
        <v>752.6</v>
      </c>
      <c r="E16" s="43">
        <f t="shared" si="11"/>
        <v>405.4</v>
      </c>
      <c r="F16" s="43">
        <f t="shared" si="11"/>
        <v>0</v>
      </c>
      <c r="G16" s="43">
        <f t="shared" si="11"/>
        <v>15.3</v>
      </c>
      <c r="H16" s="43">
        <f t="shared" si="11"/>
        <v>15.3</v>
      </c>
      <c r="I16" s="43">
        <f t="shared" si="11"/>
        <v>0</v>
      </c>
      <c r="J16" s="44">
        <f t="shared" si="8"/>
        <v>3.7740503206709429E-2</v>
      </c>
      <c r="K16" s="44">
        <f t="shared" si="2"/>
        <v>3.7740503206709429E-2</v>
      </c>
    </row>
    <row r="17" spans="1:11" x14ac:dyDescent="0.25">
      <c r="A17" s="99"/>
      <c r="B17" s="98" t="s">
        <v>21</v>
      </c>
      <c r="C17" s="6" t="s">
        <v>14</v>
      </c>
      <c r="D17" s="43">
        <f t="shared" ref="D17:I17" si="12">D18+D19+D20</f>
        <v>34657.299999999996</v>
      </c>
      <c r="E17" s="43">
        <f t="shared" si="12"/>
        <v>32716.899999999998</v>
      </c>
      <c r="F17" s="43">
        <f t="shared" si="12"/>
        <v>5501.2013299999999</v>
      </c>
      <c r="G17" s="43">
        <f t="shared" si="12"/>
        <v>5335.7846600000003</v>
      </c>
      <c r="H17" s="43">
        <f t="shared" si="12"/>
        <v>305.10000000000002</v>
      </c>
      <c r="I17" s="43">
        <f t="shared" si="12"/>
        <v>470.51666999999998</v>
      </c>
      <c r="J17" s="44">
        <f t="shared" ref="J17" si="13">G17/E17</f>
        <v>0.16308955493949612</v>
      </c>
      <c r="K17" s="44">
        <f t="shared" si="2"/>
        <v>1.1210441580039733E-2</v>
      </c>
    </row>
    <row r="18" spans="1:11" x14ac:dyDescent="0.25">
      <c r="A18" s="99"/>
      <c r="B18" s="99"/>
      <c r="C18" s="6" t="s">
        <v>15</v>
      </c>
      <c r="D18" s="43">
        <f>D78</f>
        <v>19527.199999999997</v>
      </c>
      <c r="E18" s="43">
        <f t="shared" ref="E18:I18" si="14">E78</f>
        <v>19527.199999999997</v>
      </c>
      <c r="F18" s="43">
        <f t="shared" si="14"/>
        <v>0</v>
      </c>
      <c r="G18" s="43">
        <f t="shared" si="14"/>
        <v>0</v>
      </c>
      <c r="H18" s="43">
        <f t="shared" si="14"/>
        <v>0</v>
      </c>
      <c r="I18" s="43">
        <f t="shared" si="14"/>
        <v>0</v>
      </c>
      <c r="J18" s="44">
        <f t="shared" ref="J18:J20" si="15">G18/E18</f>
        <v>0</v>
      </c>
      <c r="K18" s="44">
        <f t="shared" si="2"/>
        <v>0</v>
      </c>
    </row>
    <row r="19" spans="1:11" x14ac:dyDescent="0.25">
      <c r="A19" s="99"/>
      <c r="B19" s="99"/>
      <c r="C19" s="6" t="s">
        <v>16</v>
      </c>
      <c r="D19" s="43">
        <f t="shared" ref="D19:I20" si="16">D35+D79</f>
        <v>14377.500000000002</v>
      </c>
      <c r="E19" s="43">
        <f t="shared" si="16"/>
        <v>12784.3</v>
      </c>
      <c r="F19" s="43">
        <f t="shared" si="16"/>
        <v>5501.2013299999999</v>
      </c>
      <c r="G19" s="43">
        <f t="shared" si="16"/>
        <v>5320.4846600000001</v>
      </c>
      <c r="H19" s="43">
        <f t="shared" si="16"/>
        <v>289.8</v>
      </c>
      <c r="I19" s="43">
        <f t="shared" si="16"/>
        <v>470.51666999999998</v>
      </c>
      <c r="J19" s="44">
        <f t="shared" si="15"/>
        <v>0.41617332665847956</v>
      </c>
      <c r="K19" s="44">
        <f t="shared" si="2"/>
        <v>3.9790755711401067E-2</v>
      </c>
    </row>
    <row r="20" spans="1:11" x14ac:dyDescent="0.25">
      <c r="A20" s="99"/>
      <c r="B20" s="99"/>
      <c r="C20" s="6" t="s">
        <v>17</v>
      </c>
      <c r="D20" s="43">
        <f t="shared" si="16"/>
        <v>752.6</v>
      </c>
      <c r="E20" s="43">
        <f t="shared" si="16"/>
        <v>405.4</v>
      </c>
      <c r="F20" s="43">
        <f t="shared" si="16"/>
        <v>0</v>
      </c>
      <c r="G20" s="43">
        <f t="shared" si="16"/>
        <v>15.3</v>
      </c>
      <c r="H20" s="43">
        <f t="shared" si="16"/>
        <v>15.3</v>
      </c>
      <c r="I20" s="43">
        <f t="shared" si="16"/>
        <v>0</v>
      </c>
      <c r="J20" s="44">
        <f t="shared" si="15"/>
        <v>3.7740503206709429E-2</v>
      </c>
      <c r="K20" s="44">
        <f t="shared" si="2"/>
        <v>3.7740503206709429E-2</v>
      </c>
    </row>
    <row r="21" spans="1:11" x14ac:dyDescent="0.25">
      <c r="A21" s="99"/>
      <c r="B21" s="103" t="s">
        <v>24</v>
      </c>
      <c r="C21" s="6" t="s">
        <v>14</v>
      </c>
      <c r="D21" s="43">
        <f>D22+D23</f>
        <v>109278.6</v>
      </c>
      <c r="E21" s="43">
        <f t="shared" ref="E21:I21" si="17">E22+E23</f>
        <v>109278.6</v>
      </c>
      <c r="F21" s="43">
        <f t="shared" si="17"/>
        <v>399.96</v>
      </c>
      <c r="G21" s="43">
        <f t="shared" si="17"/>
        <v>55224.494469999998</v>
      </c>
      <c r="H21" s="43">
        <f t="shared" si="17"/>
        <v>54824.534469999999</v>
      </c>
      <c r="I21" s="43">
        <f t="shared" si="17"/>
        <v>0</v>
      </c>
      <c r="J21" s="44">
        <f t="shared" ref="J21:J23" si="18">G21/E21</f>
        <v>0.5053550692450306</v>
      </c>
      <c r="K21" s="44">
        <f t="shared" si="2"/>
        <v>0.50353801691497979</v>
      </c>
    </row>
    <row r="22" spans="1:11" ht="26.25" customHeight="1" x14ac:dyDescent="0.25">
      <c r="A22" s="99"/>
      <c r="B22" s="103"/>
      <c r="C22" s="6" t="s">
        <v>15</v>
      </c>
      <c r="D22" s="43">
        <f>D82</f>
        <v>96165.1</v>
      </c>
      <c r="E22" s="43">
        <f t="shared" ref="E22:I22" si="19">E82</f>
        <v>96165.1</v>
      </c>
      <c r="F22" s="43">
        <f t="shared" si="19"/>
        <v>0</v>
      </c>
      <c r="G22" s="43">
        <f t="shared" si="19"/>
        <v>46611.869599999998</v>
      </c>
      <c r="H22" s="43">
        <f t="shared" si="19"/>
        <v>46611.869599999998</v>
      </c>
      <c r="I22" s="43">
        <f t="shared" si="19"/>
        <v>0</v>
      </c>
      <c r="J22" s="44">
        <f t="shared" si="18"/>
        <v>0.48470671376622076</v>
      </c>
      <c r="K22" s="44">
        <f t="shared" si="2"/>
        <v>0.48470671376622076</v>
      </c>
    </row>
    <row r="23" spans="1:11" ht="24" customHeight="1" x14ac:dyDescent="0.25">
      <c r="A23" s="100"/>
      <c r="B23" s="103"/>
      <c r="C23" s="6" t="s">
        <v>16</v>
      </c>
      <c r="D23" s="43">
        <f>D83</f>
        <v>13113.5</v>
      </c>
      <c r="E23" s="43">
        <f t="shared" ref="E23:I23" si="20">E83</f>
        <v>13113.5</v>
      </c>
      <c r="F23" s="43">
        <f t="shared" si="20"/>
        <v>399.96</v>
      </c>
      <c r="G23" s="43">
        <f t="shared" si="20"/>
        <v>8612.6248699999996</v>
      </c>
      <c r="H23" s="43">
        <f t="shared" si="20"/>
        <v>8212.6648700000005</v>
      </c>
      <c r="I23" s="43">
        <f t="shared" si="20"/>
        <v>0</v>
      </c>
      <c r="J23" s="44">
        <f t="shared" si="18"/>
        <v>0.65677545048995312</v>
      </c>
      <c r="K23" s="44">
        <f t="shared" si="2"/>
        <v>0.6459778212834506</v>
      </c>
    </row>
    <row r="24" spans="1:11" ht="30" x14ac:dyDescent="0.25">
      <c r="A24" s="8" t="s">
        <v>25</v>
      </c>
      <c r="B24" s="9" t="s">
        <v>23</v>
      </c>
      <c r="C24" s="10" t="s">
        <v>16</v>
      </c>
      <c r="D24" s="13">
        <f>D25+D29</f>
        <v>820</v>
      </c>
      <c r="E24" s="13">
        <f t="shared" ref="E24:I24" si="21">E25+E29</f>
        <v>548</v>
      </c>
      <c r="F24" s="13">
        <f t="shared" si="21"/>
        <v>198</v>
      </c>
      <c r="G24" s="13">
        <f t="shared" si="21"/>
        <v>445</v>
      </c>
      <c r="H24" s="13">
        <f t="shared" si="21"/>
        <v>247</v>
      </c>
      <c r="I24" s="13">
        <f t="shared" si="21"/>
        <v>0</v>
      </c>
      <c r="J24" s="18">
        <f>G24/E24</f>
        <v>0.81204379562043794</v>
      </c>
      <c r="K24" s="18">
        <f t="shared" si="2"/>
        <v>0.70571428571428574</v>
      </c>
    </row>
    <row r="25" spans="1:11" ht="60" x14ac:dyDescent="0.25">
      <c r="A25" s="41" t="s">
        <v>26</v>
      </c>
      <c r="B25" s="37" t="s">
        <v>23</v>
      </c>
      <c r="C25" s="38" t="s">
        <v>16</v>
      </c>
      <c r="D25" s="45">
        <f t="shared" ref="D25:I25" si="22">D26+D27+D28</f>
        <v>620</v>
      </c>
      <c r="E25" s="45">
        <f t="shared" si="22"/>
        <v>350</v>
      </c>
      <c r="F25" s="45">
        <f t="shared" si="22"/>
        <v>0</v>
      </c>
      <c r="G25" s="45">
        <f t="shared" si="22"/>
        <v>247</v>
      </c>
      <c r="H25" s="45">
        <f t="shared" si="22"/>
        <v>247</v>
      </c>
      <c r="I25" s="45">
        <f t="shared" si="22"/>
        <v>0</v>
      </c>
      <c r="J25" s="46">
        <f>G25/E25</f>
        <v>0.70571428571428574</v>
      </c>
      <c r="K25" s="46">
        <f t="shared" si="2"/>
        <v>0.70571428571428574</v>
      </c>
    </row>
    <row r="26" spans="1:11" ht="78.75" customHeight="1" x14ac:dyDescent="0.25">
      <c r="A26" s="5" t="s">
        <v>27</v>
      </c>
      <c r="B26" s="3" t="s">
        <v>23</v>
      </c>
      <c r="C26" s="12" t="s">
        <v>16</v>
      </c>
      <c r="D26" s="15">
        <v>120</v>
      </c>
      <c r="E26" s="15">
        <v>50</v>
      </c>
      <c r="F26" s="15">
        <v>0</v>
      </c>
      <c r="G26" s="15">
        <v>50</v>
      </c>
      <c r="H26" s="15">
        <v>50</v>
      </c>
      <c r="I26" s="15">
        <f>F26+H26-G26</f>
        <v>0</v>
      </c>
      <c r="J26" s="16">
        <f>G26/E26</f>
        <v>1</v>
      </c>
      <c r="K26" s="16">
        <f t="shared" si="2"/>
        <v>1</v>
      </c>
    </row>
    <row r="27" spans="1:11" ht="60" x14ac:dyDescent="0.25">
      <c r="A27" s="5" t="s">
        <v>28</v>
      </c>
      <c r="B27" s="3" t="s">
        <v>23</v>
      </c>
      <c r="C27" s="12" t="s">
        <v>16</v>
      </c>
      <c r="D27" s="15">
        <v>500</v>
      </c>
      <c r="E27" s="15">
        <v>200</v>
      </c>
      <c r="F27" s="15">
        <v>0</v>
      </c>
      <c r="G27" s="15">
        <v>98</v>
      </c>
      <c r="H27" s="15">
        <v>98</v>
      </c>
      <c r="I27" s="15">
        <f>F27+H27-G27</f>
        <v>0</v>
      </c>
      <c r="J27" s="16">
        <f>G27/E27</f>
        <v>0.49</v>
      </c>
      <c r="K27" s="16">
        <f t="shared" si="2"/>
        <v>0.49</v>
      </c>
    </row>
    <row r="28" spans="1:11" ht="60" x14ac:dyDescent="0.25">
      <c r="A28" s="5" t="s">
        <v>80</v>
      </c>
      <c r="B28" s="51" t="s">
        <v>23</v>
      </c>
      <c r="C28" s="12" t="s">
        <v>16</v>
      </c>
      <c r="D28" s="15">
        <v>0</v>
      </c>
      <c r="E28" s="15">
        <v>100</v>
      </c>
      <c r="F28" s="15">
        <v>0</v>
      </c>
      <c r="G28" s="15">
        <v>99</v>
      </c>
      <c r="H28" s="15">
        <v>99</v>
      </c>
      <c r="I28" s="15">
        <f>F28+H28-G28</f>
        <v>0</v>
      </c>
      <c r="J28" s="16">
        <f>G28/E28</f>
        <v>0.99</v>
      </c>
      <c r="K28" s="16">
        <f t="shared" si="2"/>
        <v>0.99</v>
      </c>
    </row>
    <row r="29" spans="1:11" ht="60" x14ac:dyDescent="0.25">
      <c r="A29" s="41" t="s">
        <v>29</v>
      </c>
      <c r="B29" s="37" t="s">
        <v>23</v>
      </c>
      <c r="C29" s="38" t="s">
        <v>16</v>
      </c>
      <c r="D29" s="45">
        <f>D30</f>
        <v>200</v>
      </c>
      <c r="E29" s="45">
        <f t="shared" ref="E29:J29" si="23">E30</f>
        <v>198</v>
      </c>
      <c r="F29" s="45">
        <f t="shared" si="23"/>
        <v>198</v>
      </c>
      <c r="G29" s="45">
        <f t="shared" si="23"/>
        <v>198</v>
      </c>
      <c r="H29" s="45">
        <f t="shared" si="23"/>
        <v>0</v>
      </c>
      <c r="I29" s="45">
        <f t="shared" si="23"/>
        <v>0</v>
      </c>
      <c r="J29" s="46">
        <f t="shared" si="23"/>
        <v>1</v>
      </c>
      <c r="K29" s="46" t="e">
        <f t="shared" si="2"/>
        <v>#DIV/0!</v>
      </c>
    </row>
    <row r="30" spans="1:11" ht="45" x14ac:dyDescent="0.25">
      <c r="A30" s="5" t="s">
        <v>30</v>
      </c>
      <c r="B30" s="3" t="s">
        <v>23</v>
      </c>
      <c r="C30" s="12" t="s">
        <v>16</v>
      </c>
      <c r="D30" s="15">
        <v>200</v>
      </c>
      <c r="E30" s="15">
        <v>198</v>
      </c>
      <c r="F30" s="15">
        <v>198</v>
      </c>
      <c r="G30" s="15">
        <v>198</v>
      </c>
      <c r="H30" s="15">
        <v>0</v>
      </c>
      <c r="I30" s="15">
        <f>F30+H30-G30</f>
        <v>0</v>
      </c>
      <c r="J30" s="16">
        <f>G30/E30</f>
        <v>1</v>
      </c>
      <c r="K30" s="16" t="e">
        <f t="shared" si="2"/>
        <v>#DIV/0!</v>
      </c>
    </row>
    <row r="31" spans="1:11" x14ac:dyDescent="0.25">
      <c r="A31" s="91" t="s">
        <v>31</v>
      </c>
      <c r="B31" s="91" t="s">
        <v>23</v>
      </c>
      <c r="C31" s="19" t="s">
        <v>32</v>
      </c>
      <c r="D31" s="13">
        <f>D32+D33</f>
        <v>5414</v>
      </c>
      <c r="E31" s="13">
        <f t="shared" ref="E31:I31" si="24">E32+E33</f>
        <v>3809.5</v>
      </c>
      <c r="F31" s="13">
        <f t="shared" si="24"/>
        <v>1256.9654</v>
      </c>
      <c r="G31" s="13">
        <f t="shared" si="24"/>
        <v>2887.3721799999998</v>
      </c>
      <c r="H31" s="13">
        <f t="shared" si="24"/>
        <v>1630.40678</v>
      </c>
      <c r="I31" s="13">
        <f t="shared" si="24"/>
        <v>0</v>
      </c>
      <c r="J31" s="18">
        <f>G31/E31</f>
        <v>0.75793993437458984</v>
      </c>
      <c r="K31" s="18">
        <f t="shared" si="2"/>
        <v>0.6387403250087188</v>
      </c>
    </row>
    <row r="32" spans="1:11" x14ac:dyDescent="0.25">
      <c r="A32" s="92"/>
      <c r="B32" s="92"/>
      <c r="C32" s="19" t="s">
        <v>16</v>
      </c>
      <c r="D32" s="13">
        <f>D37+D39+D42+D66</f>
        <v>5372</v>
      </c>
      <c r="E32" s="13">
        <f t="shared" ref="E32:I32" si="25">E37+E39+E42+E66</f>
        <v>3809.5</v>
      </c>
      <c r="F32" s="13">
        <f t="shared" si="25"/>
        <v>1256.9654</v>
      </c>
      <c r="G32" s="13">
        <f t="shared" si="25"/>
        <v>2887.3721799999998</v>
      </c>
      <c r="H32" s="13">
        <f t="shared" si="25"/>
        <v>1630.40678</v>
      </c>
      <c r="I32" s="13">
        <f t="shared" si="25"/>
        <v>0</v>
      </c>
      <c r="J32" s="18">
        <f>G32/E32</f>
        <v>0.75793993437458984</v>
      </c>
      <c r="K32" s="18">
        <f t="shared" si="2"/>
        <v>0.6387403250087188</v>
      </c>
    </row>
    <row r="33" spans="1:11" x14ac:dyDescent="0.25">
      <c r="A33" s="92"/>
      <c r="B33" s="20" t="s">
        <v>19</v>
      </c>
      <c r="C33" s="19" t="s">
        <v>17</v>
      </c>
      <c r="D33" s="13">
        <f>D43</f>
        <v>42</v>
      </c>
      <c r="E33" s="13">
        <f t="shared" ref="E33:I33" si="26">E43</f>
        <v>0</v>
      </c>
      <c r="F33" s="13">
        <f t="shared" si="26"/>
        <v>0</v>
      </c>
      <c r="G33" s="13">
        <f t="shared" si="26"/>
        <v>0</v>
      </c>
      <c r="H33" s="13">
        <f t="shared" si="26"/>
        <v>0</v>
      </c>
      <c r="I33" s="13">
        <f t="shared" si="26"/>
        <v>0</v>
      </c>
      <c r="J33" s="18" t="e">
        <f>G33/E33</f>
        <v>#DIV/0!</v>
      </c>
      <c r="K33" s="18" t="e">
        <f t="shared" si="2"/>
        <v>#DIV/0!</v>
      </c>
    </row>
    <row r="34" spans="1:11" x14ac:dyDescent="0.25">
      <c r="A34" s="92"/>
      <c r="B34" s="91" t="s">
        <v>21</v>
      </c>
      <c r="C34" s="19" t="s">
        <v>32</v>
      </c>
      <c r="D34" s="13">
        <f>D35+D36</f>
        <v>842</v>
      </c>
      <c r="E34" s="13">
        <f t="shared" ref="E34:I34" si="27">E35+E36</f>
        <v>854.9</v>
      </c>
      <c r="F34" s="13">
        <f t="shared" si="27"/>
        <v>854.88493999999992</v>
      </c>
      <c r="G34" s="13">
        <f t="shared" si="27"/>
        <v>854.88493999999992</v>
      </c>
      <c r="H34" s="13">
        <f t="shared" si="27"/>
        <v>0</v>
      </c>
      <c r="I34" s="13">
        <f t="shared" si="27"/>
        <v>0</v>
      </c>
      <c r="J34" s="18">
        <f t="shared" ref="J34:J36" si="28">G34/E34</f>
        <v>0.99998238390455019</v>
      </c>
      <c r="K34" s="18">
        <f t="shared" si="2"/>
        <v>0</v>
      </c>
    </row>
    <row r="35" spans="1:11" ht="33.75" customHeight="1" x14ac:dyDescent="0.25">
      <c r="A35" s="92"/>
      <c r="B35" s="92"/>
      <c r="C35" s="19" t="s">
        <v>16</v>
      </c>
      <c r="D35" s="13">
        <f>D45</f>
        <v>800</v>
      </c>
      <c r="E35" s="13">
        <f t="shared" ref="E35:I35" si="29">E45</f>
        <v>854.9</v>
      </c>
      <c r="F35" s="13">
        <f t="shared" si="29"/>
        <v>854.88493999999992</v>
      </c>
      <c r="G35" s="13">
        <f t="shared" si="29"/>
        <v>854.88493999999992</v>
      </c>
      <c r="H35" s="13">
        <f t="shared" si="29"/>
        <v>0</v>
      </c>
      <c r="I35" s="13">
        <f t="shared" si="29"/>
        <v>0</v>
      </c>
      <c r="J35" s="18">
        <f t="shared" si="28"/>
        <v>0.99998238390455019</v>
      </c>
      <c r="K35" s="18">
        <f t="shared" si="2"/>
        <v>0</v>
      </c>
    </row>
    <row r="36" spans="1:11" ht="33.75" customHeight="1" x14ac:dyDescent="0.25">
      <c r="A36" s="93"/>
      <c r="B36" s="93"/>
      <c r="C36" s="19" t="s">
        <v>17</v>
      </c>
      <c r="D36" s="13">
        <f>D46</f>
        <v>42</v>
      </c>
      <c r="E36" s="13">
        <f t="shared" ref="E36:I36" si="30">E46</f>
        <v>0</v>
      </c>
      <c r="F36" s="13">
        <f t="shared" si="30"/>
        <v>0</v>
      </c>
      <c r="G36" s="13">
        <f t="shared" si="30"/>
        <v>0</v>
      </c>
      <c r="H36" s="13">
        <f t="shared" si="30"/>
        <v>0</v>
      </c>
      <c r="I36" s="13">
        <f t="shared" si="30"/>
        <v>0</v>
      </c>
      <c r="J36" s="18" t="e">
        <f t="shared" si="28"/>
        <v>#DIV/0!</v>
      </c>
      <c r="K36" s="18" t="e">
        <f t="shared" si="2"/>
        <v>#DIV/0!</v>
      </c>
    </row>
    <row r="37" spans="1:11" ht="45" x14ac:dyDescent="0.25">
      <c r="A37" s="41" t="s">
        <v>33</v>
      </c>
      <c r="B37" s="37" t="s">
        <v>23</v>
      </c>
      <c r="C37" s="38" t="s">
        <v>16</v>
      </c>
      <c r="D37" s="35">
        <f>D38</f>
        <v>350</v>
      </c>
      <c r="E37" s="35">
        <f t="shared" ref="E37:I37" si="31">E38</f>
        <v>200</v>
      </c>
      <c r="F37" s="35">
        <f t="shared" si="31"/>
        <v>0</v>
      </c>
      <c r="G37" s="35">
        <f t="shared" si="31"/>
        <v>0</v>
      </c>
      <c r="H37" s="35">
        <f t="shared" si="31"/>
        <v>0</v>
      </c>
      <c r="I37" s="35">
        <f t="shared" si="31"/>
        <v>0</v>
      </c>
      <c r="J37" s="46">
        <f>G37/E37</f>
        <v>0</v>
      </c>
      <c r="K37" s="46">
        <f t="shared" si="2"/>
        <v>0</v>
      </c>
    </row>
    <row r="38" spans="1:11" ht="75" x14ac:dyDescent="0.25">
      <c r="A38" s="21" t="s">
        <v>34</v>
      </c>
      <c r="B38" s="22" t="s">
        <v>23</v>
      </c>
      <c r="C38" s="23" t="s">
        <v>16</v>
      </c>
      <c r="D38" s="26">
        <v>350</v>
      </c>
      <c r="E38" s="26">
        <v>200</v>
      </c>
      <c r="F38" s="26">
        <v>0</v>
      </c>
      <c r="G38" s="26">
        <v>0</v>
      </c>
      <c r="H38" s="26">
        <v>0</v>
      </c>
      <c r="I38" s="15">
        <f>F38+H38-G38</f>
        <v>0</v>
      </c>
      <c r="J38" s="16">
        <f>G38/E38</f>
        <v>0</v>
      </c>
      <c r="K38" s="16">
        <f t="shared" si="2"/>
        <v>0</v>
      </c>
    </row>
    <row r="39" spans="1:11" ht="30" x14ac:dyDescent="0.25">
      <c r="A39" s="41" t="s">
        <v>35</v>
      </c>
      <c r="B39" s="37" t="s">
        <v>23</v>
      </c>
      <c r="C39" s="38" t="s">
        <v>16</v>
      </c>
      <c r="D39" s="35">
        <f>D40</f>
        <v>100</v>
      </c>
      <c r="E39" s="35">
        <f t="shared" ref="E39" si="32">E40</f>
        <v>50</v>
      </c>
      <c r="F39" s="35">
        <f t="shared" ref="F39" si="33">F40</f>
        <v>0</v>
      </c>
      <c r="G39" s="35">
        <f t="shared" ref="G39" si="34">G40</f>
        <v>49.963000000000001</v>
      </c>
      <c r="H39" s="35">
        <f t="shared" ref="H39" si="35">H40</f>
        <v>49.963000000000001</v>
      </c>
      <c r="I39" s="35">
        <f t="shared" ref="I39" si="36">I40</f>
        <v>0</v>
      </c>
      <c r="J39" s="46">
        <f>G39/E39</f>
        <v>0.99926000000000004</v>
      </c>
      <c r="K39" s="46">
        <f t="shared" si="2"/>
        <v>0.99926000000000004</v>
      </c>
    </row>
    <row r="40" spans="1:11" ht="75" x14ac:dyDescent="0.25">
      <c r="A40" s="21" t="s">
        <v>36</v>
      </c>
      <c r="B40" s="22" t="s">
        <v>23</v>
      </c>
      <c r="C40" s="23" t="s">
        <v>16</v>
      </c>
      <c r="D40" s="26">
        <v>100</v>
      </c>
      <c r="E40" s="26">
        <v>50</v>
      </c>
      <c r="F40" s="26">
        <v>0</v>
      </c>
      <c r="G40" s="26">
        <v>49.963000000000001</v>
      </c>
      <c r="H40" s="26">
        <v>49.963000000000001</v>
      </c>
      <c r="I40" s="15">
        <f>F40+H40-G40</f>
        <v>0</v>
      </c>
      <c r="J40" s="16">
        <f>G40/E40</f>
        <v>0.99926000000000004</v>
      </c>
      <c r="K40" s="16">
        <f t="shared" si="2"/>
        <v>0.99926000000000004</v>
      </c>
    </row>
    <row r="41" spans="1:11" x14ac:dyDescent="0.25">
      <c r="A41" s="86" t="s">
        <v>39</v>
      </c>
      <c r="B41" s="74" t="s">
        <v>23</v>
      </c>
      <c r="C41" s="47" t="s">
        <v>32</v>
      </c>
      <c r="D41" s="35">
        <f>D42+D43</f>
        <v>2464</v>
      </c>
      <c r="E41" s="35">
        <f t="shared" ref="E41:H41" si="37">E42+E43</f>
        <v>1476.9</v>
      </c>
      <c r="F41" s="35">
        <f t="shared" si="37"/>
        <v>854.88493999999992</v>
      </c>
      <c r="G41" s="35">
        <f t="shared" si="37"/>
        <v>854.88493999999992</v>
      </c>
      <c r="H41" s="35">
        <f t="shared" si="37"/>
        <v>0</v>
      </c>
      <c r="I41" s="45">
        <f t="shared" ref="I41:I43" si="38">F41+H41-G41</f>
        <v>0</v>
      </c>
      <c r="J41" s="46">
        <f t="shared" ref="J41:J43" si="39">G41/E41</f>
        <v>0.57883738912587168</v>
      </c>
      <c r="K41" s="46">
        <f t="shared" si="2"/>
        <v>0</v>
      </c>
    </row>
    <row r="42" spans="1:11" ht="39.75" customHeight="1" x14ac:dyDescent="0.25">
      <c r="A42" s="87"/>
      <c r="B42" s="89"/>
      <c r="C42" s="47" t="s">
        <v>16</v>
      </c>
      <c r="D42" s="45">
        <f>D48+D54+D60+D65</f>
        <v>2422</v>
      </c>
      <c r="E42" s="45">
        <f t="shared" ref="E42:H42" si="40">E48+E54+E60+E65</f>
        <v>1476.9</v>
      </c>
      <c r="F42" s="45">
        <f t="shared" si="40"/>
        <v>854.88493999999992</v>
      </c>
      <c r="G42" s="45">
        <f t="shared" si="40"/>
        <v>854.88493999999992</v>
      </c>
      <c r="H42" s="45">
        <f t="shared" si="40"/>
        <v>0</v>
      </c>
      <c r="I42" s="45">
        <f t="shared" si="38"/>
        <v>0</v>
      </c>
      <c r="J42" s="46">
        <f t="shared" si="39"/>
        <v>0.57883738912587168</v>
      </c>
      <c r="K42" s="46">
        <f t="shared" si="2"/>
        <v>0</v>
      </c>
    </row>
    <row r="43" spans="1:11" x14ac:dyDescent="0.25">
      <c r="A43" s="87"/>
      <c r="B43" s="33" t="s">
        <v>19</v>
      </c>
      <c r="C43" s="47" t="s">
        <v>17</v>
      </c>
      <c r="D43" s="45">
        <f>D49+D55+D61</f>
        <v>42</v>
      </c>
      <c r="E43" s="45">
        <f t="shared" ref="E43:H43" si="41">E49+E55+E61</f>
        <v>0</v>
      </c>
      <c r="F43" s="45">
        <f t="shared" si="41"/>
        <v>0</v>
      </c>
      <c r="G43" s="45">
        <f t="shared" si="41"/>
        <v>0</v>
      </c>
      <c r="H43" s="45">
        <f t="shared" si="41"/>
        <v>0</v>
      </c>
      <c r="I43" s="45">
        <f t="shared" si="38"/>
        <v>0</v>
      </c>
      <c r="J43" s="46" t="e">
        <f t="shared" si="39"/>
        <v>#DIV/0!</v>
      </c>
      <c r="K43" s="46" t="e">
        <f t="shared" si="2"/>
        <v>#DIV/0!</v>
      </c>
    </row>
    <row r="44" spans="1:11" x14ac:dyDescent="0.25">
      <c r="A44" s="87"/>
      <c r="B44" s="74" t="s">
        <v>21</v>
      </c>
      <c r="C44" s="38" t="s">
        <v>32</v>
      </c>
      <c r="D44" s="35">
        <f>D45+D46</f>
        <v>842</v>
      </c>
      <c r="E44" s="35">
        <f t="shared" ref="E44:H44" si="42">E45+E46</f>
        <v>854.9</v>
      </c>
      <c r="F44" s="35">
        <f t="shared" si="42"/>
        <v>854.88493999999992</v>
      </c>
      <c r="G44" s="35">
        <f t="shared" si="42"/>
        <v>854.88493999999992</v>
      </c>
      <c r="H44" s="35">
        <f t="shared" si="42"/>
        <v>0</v>
      </c>
      <c r="I44" s="45">
        <f t="shared" ref="I44:I46" si="43">F44+H44-G44</f>
        <v>0</v>
      </c>
      <c r="J44" s="46">
        <f t="shared" ref="J44:J46" si="44">G44/E44</f>
        <v>0.99998238390455019</v>
      </c>
      <c r="K44" s="46">
        <f t="shared" si="2"/>
        <v>0</v>
      </c>
    </row>
    <row r="45" spans="1:11" ht="30.75" customHeight="1" x14ac:dyDescent="0.25">
      <c r="A45" s="87"/>
      <c r="B45" s="89"/>
      <c r="C45" s="38" t="s">
        <v>16</v>
      </c>
      <c r="D45" s="45">
        <f>D51+D57+D63</f>
        <v>800</v>
      </c>
      <c r="E45" s="45">
        <f t="shared" ref="E45:H46" si="45">E51+E57+E63</f>
        <v>854.9</v>
      </c>
      <c r="F45" s="45">
        <f t="shared" si="45"/>
        <v>854.88493999999992</v>
      </c>
      <c r="G45" s="45">
        <f t="shared" si="45"/>
        <v>854.88493999999992</v>
      </c>
      <c r="H45" s="45">
        <f t="shared" si="45"/>
        <v>0</v>
      </c>
      <c r="I45" s="45">
        <f t="shared" si="43"/>
        <v>0</v>
      </c>
      <c r="J45" s="46">
        <f t="shared" si="44"/>
        <v>0.99998238390455019</v>
      </c>
      <c r="K45" s="46">
        <f t="shared" si="2"/>
        <v>0</v>
      </c>
    </row>
    <row r="46" spans="1:11" ht="29.25" customHeight="1" x14ac:dyDescent="0.25">
      <c r="A46" s="88"/>
      <c r="B46" s="90"/>
      <c r="C46" s="38" t="s">
        <v>17</v>
      </c>
      <c r="D46" s="45">
        <f>D52+D58+D64</f>
        <v>42</v>
      </c>
      <c r="E46" s="45">
        <f t="shared" si="45"/>
        <v>0</v>
      </c>
      <c r="F46" s="45">
        <f t="shared" si="45"/>
        <v>0</v>
      </c>
      <c r="G46" s="45">
        <f t="shared" si="45"/>
        <v>0</v>
      </c>
      <c r="H46" s="45">
        <f t="shared" si="45"/>
        <v>0</v>
      </c>
      <c r="I46" s="45">
        <f t="shared" si="43"/>
        <v>0</v>
      </c>
      <c r="J46" s="46" t="e">
        <f t="shared" si="44"/>
        <v>#DIV/0!</v>
      </c>
      <c r="K46" s="46" t="e">
        <f t="shared" si="2"/>
        <v>#DIV/0!</v>
      </c>
    </row>
    <row r="47" spans="1:11" hidden="1" x14ac:dyDescent="0.25">
      <c r="A47" s="78" t="s">
        <v>37</v>
      </c>
      <c r="B47" s="81" t="s">
        <v>23</v>
      </c>
      <c r="C47" s="24" t="s">
        <v>32</v>
      </c>
      <c r="D47" s="28">
        <f>D48+D49</f>
        <v>0</v>
      </c>
      <c r="E47" s="28">
        <f>E48+E49</f>
        <v>0</v>
      </c>
      <c r="F47" s="28">
        <f t="shared" ref="F47:I47" si="46">F48+F49</f>
        <v>0</v>
      </c>
      <c r="G47" s="28">
        <f t="shared" si="46"/>
        <v>0</v>
      </c>
      <c r="H47" s="28">
        <f t="shared" si="46"/>
        <v>0</v>
      </c>
      <c r="I47" s="28">
        <f t="shared" si="46"/>
        <v>0</v>
      </c>
      <c r="J47" s="16" t="e">
        <f t="shared" ref="J47:J49" si="47">G47/E47</f>
        <v>#DIV/0!</v>
      </c>
      <c r="K47" s="16" t="e">
        <f t="shared" si="2"/>
        <v>#DIV/0!</v>
      </c>
    </row>
    <row r="48" spans="1:11" hidden="1" x14ac:dyDescent="0.25">
      <c r="A48" s="79"/>
      <c r="B48" s="82"/>
      <c r="C48" s="24" t="s">
        <v>16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5">
        <f t="shared" ref="I48:I49" si="48">F48+H48-G48</f>
        <v>0</v>
      </c>
      <c r="J48" s="16" t="e">
        <f t="shared" si="47"/>
        <v>#DIV/0!</v>
      </c>
      <c r="K48" s="16" t="e">
        <f t="shared" si="2"/>
        <v>#DIV/0!</v>
      </c>
    </row>
    <row r="49" spans="1:11" hidden="1" x14ac:dyDescent="0.25">
      <c r="A49" s="79"/>
      <c r="B49" s="25" t="s">
        <v>19</v>
      </c>
      <c r="C49" s="24" t="s">
        <v>17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5">
        <f t="shared" si="48"/>
        <v>0</v>
      </c>
      <c r="J49" s="16" t="e">
        <f t="shared" si="47"/>
        <v>#DIV/0!</v>
      </c>
      <c r="K49" s="16" t="e">
        <f t="shared" si="2"/>
        <v>#DIV/0!</v>
      </c>
    </row>
    <row r="50" spans="1:11" hidden="1" x14ac:dyDescent="0.25">
      <c r="A50" s="79"/>
      <c r="B50" s="83" t="s">
        <v>38</v>
      </c>
      <c r="C50" s="11" t="s">
        <v>32</v>
      </c>
      <c r="D50" s="27">
        <f>D51+D52</f>
        <v>0</v>
      </c>
      <c r="E50" s="27">
        <f t="shared" ref="E50:H50" si="49">E51+E52</f>
        <v>0</v>
      </c>
      <c r="F50" s="27">
        <f t="shared" si="49"/>
        <v>0</v>
      </c>
      <c r="G50" s="27">
        <f t="shared" si="49"/>
        <v>0</v>
      </c>
      <c r="H50" s="27">
        <f t="shared" si="49"/>
        <v>0</v>
      </c>
      <c r="I50" s="14">
        <f t="shared" ref="I50:I52" si="50">F50+H50-G50</f>
        <v>0</v>
      </c>
      <c r="J50" s="17" t="e">
        <f t="shared" ref="J50:J55" si="51">G50/E50</f>
        <v>#DIV/0!</v>
      </c>
      <c r="K50" s="17" t="e">
        <f t="shared" si="2"/>
        <v>#DIV/0!</v>
      </c>
    </row>
    <row r="51" spans="1:11" hidden="1" x14ac:dyDescent="0.25">
      <c r="A51" s="79"/>
      <c r="B51" s="84"/>
      <c r="C51" s="11" t="s">
        <v>16</v>
      </c>
      <c r="D51" s="14">
        <f>D48</f>
        <v>0</v>
      </c>
      <c r="E51" s="14">
        <f t="shared" ref="E51:H51" si="52">E48</f>
        <v>0</v>
      </c>
      <c r="F51" s="14">
        <f t="shared" si="52"/>
        <v>0</v>
      </c>
      <c r="G51" s="14">
        <f t="shared" si="52"/>
        <v>0</v>
      </c>
      <c r="H51" s="14">
        <f t="shared" si="52"/>
        <v>0</v>
      </c>
      <c r="I51" s="14">
        <f t="shared" si="50"/>
        <v>0</v>
      </c>
      <c r="J51" s="17" t="e">
        <f t="shared" si="51"/>
        <v>#DIV/0!</v>
      </c>
      <c r="K51" s="17" t="e">
        <f t="shared" si="2"/>
        <v>#DIV/0!</v>
      </c>
    </row>
    <row r="52" spans="1:11" hidden="1" x14ac:dyDescent="0.25">
      <c r="A52" s="80"/>
      <c r="B52" s="85"/>
      <c r="C52" s="11" t="s">
        <v>17</v>
      </c>
      <c r="D52" s="14">
        <f>D49</f>
        <v>0</v>
      </c>
      <c r="E52" s="14">
        <f t="shared" ref="E52:H52" si="53">E49</f>
        <v>0</v>
      </c>
      <c r="F52" s="14">
        <f t="shared" si="53"/>
        <v>0</v>
      </c>
      <c r="G52" s="14">
        <f t="shared" si="53"/>
        <v>0</v>
      </c>
      <c r="H52" s="14">
        <f t="shared" si="53"/>
        <v>0</v>
      </c>
      <c r="I52" s="14">
        <f t="shared" si="50"/>
        <v>0</v>
      </c>
      <c r="J52" s="17" t="e">
        <f t="shared" si="51"/>
        <v>#DIV/0!</v>
      </c>
      <c r="K52" s="17" t="e">
        <f t="shared" si="2"/>
        <v>#DIV/0!</v>
      </c>
    </row>
    <row r="53" spans="1:11" x14ac:dyDescent="0.25">
      <c r="A53" s="78" t="s">
        <v>40</v>
      </c>
      <c r="B53" s="81" t="s">
        <v>23</v>
      </c>
      <c r="C53" s="24" t="s">
        <v>32</v>
      </c>
      <c r="D53" s="28">
        <f>D54+D55</f>
        <v>842</v>
      </c>
      <c r="E53" s="28">
        <f>E54+E55</f>
        <v>776.4</v>
      </c>
      <c r="F53" s="28">
        <f t="shared" ref="F53" si="54">F54+F55</f>
        <v>776.4</v>
      </c>
      <c r="G53" s="28">
        <f t="shared" ref="G53" si="55">G54+G55</f>
        <v>776.4</v>
      </c>
      <c r="H53" s="28">
        <f t="shared" ref="H53" si="56">H54+H55</f>
        <v>0</v>
      </c>
      <c r="I53" s="28">
        <f t="shared" ref="I53" si="57">I54+I55</f>
        <v>0</v>
      </c>
      <c r="J53" s="16">
        <f t="shared" si="51"/>
        <v>1</v>
      </c>
      <c r="K53" s="16" t="e">
        <f t="shared" si="2"/>
        <v>#DIV/0!</v>
      </c>
    </row>
    <row r="54" spans="1:11" x14ac:dyDescent="0.25">
      <c r="A54" s="79"/>
      <c r="B54" s="82"/>
      <c r="C54" s="24" t="s">
        <v>16</v>
      </c>
      <c r="D54" s="26">
        <v>800</v>
      </c>
      <c r="E54" s="26">
        <v>776.4</v>
      </c>
      <c r="F54" s="26">
        <v>776.4</v>
      </c>
      <c r="G54" s="26">
        <v>776.4</v>
      </c>
      <c r="H54" s="26">
        <v>0</v>
      </c>
      <c r="I54" s="15">
        <f t="shared" ref="I54:I58" si="58">F54+H54-G54</f>
        <v>0</v>
      </c>
      <c r="J54" s="16">
        <f t="shared" si="51"/>
        <v>1</v>
      </c>
      <c r="K54" s="16" t="e">
        <f t="shared" si="2"/>
        <v>#DIV/0!</v>
      </c>
    </row>
    <row r="55" spans="1:11" x14ac:dyDescent="0.25">
      <c r="A55" s="79"/>
      <c r="B55" s="25" t="s">
        <v>19</v>
      </c>
      <c r="C55" s="24" t="s">
        <v>17</v>
      </c>
      <c r="D55" s="26">
        <v>42</v>
      </c>
      <c r="E55" s="26">
        <v>0</v>
      </c>
      <c r="F55" s="26">
        <v>0</v>
      </c>
      <c r="G55" s="26">
        <v>0</v>
      </c>
      <c r="H55" s="26">
        <v>0</v>
      </c>
      <c r="I55" s="15">
        <f t="shared" si="58"/>
        <v>0</v>
      </c>
      <c r="J55" s="16" t="e">
        <f t="shared" si="51"/>
        <v>#DIV/0!</v>
      </c>
      <c r="K55" s="16" t="e">
        <f t="shared" si="2"/>
        <v>#DIV/0!</v>
      </c>
    </row>
    <row r="56" spans="1:11" x14ac:dyDescent="0.25">
      <c r="A56" s="79"/>
      <c r="B56" s="83" t="s">
        <v>21</v>
      </c>
      <c r="C56" s="11" t="s">
        <v>32</v>
      </c>
      <c r="D56" s="27">
        <f>D57+D58</f>
        <v>842</v>
      </c>
      <c r="E56" s="27">
        <f t="shared" ref="E56" si="59">E57+E58</f>
        <v>776.4</v>
      </c>
      <c r="F56" s="27">
        <f t="shared" ref="F56" si="60">F57+F58</f>
        <v>776.4</v>
      </c>
      <c r="G56" s="27">
        <f t="shared" ref="G56" si="61">G57+G58</f>
        <v>776.4</v>
      </c>
      <c r="H56" s="27">
        <f t="shared" ref="H56" si="62">H57+H58</f>
        <v>0</v>
      </c>
      <c r="I56" s="14">
        <f t="shared" si="58"/>
        <v>0</v>
      </c>
      <c r="J56" s="17">
        <f t="shared" ref="J56:J61" si="63">G56/E56</f>
        <v>1</v>
      </c>
      <c r="K56" s="17" t="e">
        <f t="shared" si="2"/>
        <v>#DIV/0!</v>
      </c>
    </row>
    <row r="57" spans="1:11" ht="31.5" customHeight="1" x14ac:dyDescent="0.25">
      <c r="A57" s="79"/>
      <c r="B57" s="84"/>
      <c r="C57" s="11" t="s">
        <v>16</v>
      </c>
      <c r="D57" s="14">
        <f>D54</f>
        <v>800</v>
      </c>
      <c r="E57" s="14">
        <f t="shared" ref="E57:H57" si="64">E54</f>
        <v>776.4</v>
      </c>
      <c r="F57" s="14">
        <f t="shared" si="64"/>
        <v>776.4</v>
      </c>
      <c r="G57" s="14">
        <f t="shared" si="64"/>
        <v>776.4</v>
      </c>
      <c r="H57" s="14">
        <f t="shared" si="64"/>
        <v>0</v>
      </c>
      <c r="I57" s="14">
        <f t="shared" si="58"/>
        <v>0</v>
      </c>
      <c r="J57" s="17">
        <f t="shared" si="63"/>
        <v>1</v>
      </c>
      <c r="K57" s="17" t="e">
        <f t="shared" si="2"/>
        <v>#DIV/0!</v>
      </c>
    </row>
    <row r="58" spans="1:11" ht="53.25" customHeight="1" x14ac:dyDescent="0.25">
      <c r="A58" s="80"/>
      <c r="B58" s="85"/>
      <c r="C58" s="11" t="s">
        <v>17</v>
      </c>
      <c r="D58" s="14">
        <f>D55</f>
        <v>42</v>
      </c>
      <c r="E58" s="14">
        <f t="shared" ref="E58:H58" si="65">E55</f>
        <v>0</v>
      </c>
      <c r="F58" s="14">
        <f t="shared" si="65"/>
        <v>0</v>
      </c>
      <c r="G58" s="14">
        <f t="shared" si="65"/>
        <v>0</v>
      </c>
      <c r="H58" s="14">
        <f t="shared" si="65"/>
        <v>0</v>
      </c>
      <c r="I58" s="14">
        <f t="shared" si="58"/>
        <v>0</v>
      </c>
      <c r="J58" s="17" t="e">
        <f t="shared" si="63"/>
        <v>#DIV/0!</v>
      </c>
      <c r="K58" s="17" t="e">
        <f t="shared" si="2"/>
        <v>#DIV/0!</v>
      </c>
    </row>
    <row r="59" spans="1:11" x14ac:dyDescent="0.25">
      <c r="A59" s="78" t="s">
        <v>41</v>
      </c>
      <c r="B59" s="81" t="s">
        <v>23</v>
      </c>
      <c r="C59" s="24" t="s">
        <v>32</v>
      </c>
      <c r="D59" s="28">
        <f>D60+D61</f>
        <v>0</v>
      </c>
      <c r="E59" s="28">
        <f>E60+E61</f>
        <v>78.5</v>
      </c>
      <c r="F59" s="28">
        <f t="shared" ref="F59" si="66">F60+F61</f>
        <v>78.484939999999995</v>
      </c>
      <c r="G59" s="28">
        <f t="shared" ref="G59" si="67">G60+G61</f>
        <v>78.484939999999995</v>
      </c>
      <c r="H59" s="28">
        <f t="shared" ref="H59" si="68">H60+H61</f>
        <v>0</v>
      </c>
      <c r="I59" s="28">
        <f t="shared" ref="I59" si="69">I60+I61</f>
        <v>0</v>
      </c>
      <c r="J59" s="16">
        <f t="shared" si="63"/>
        <v>0.99980815286624192</v>
      </c>
      <c r="K59" s="16">
        <f t="shared" si="2"/>
        <v>0</v>
      </c>
    </row>
    <row r="60" spans="1:11" x14ac:dyDescent="0.25">
      <c r="A60" s="79"/>
      <c r="B60" s="82"/>
      <c r="C60" s="24" t="s">
        <v>16</v>
      </c>
      <c r="D60" s="26">
        <v>0</v>
      </c>
      <c r="E60" s="26">
        <v>78.5</v>
      </c>
      <c r="F60" s="26">
        <v>78.484939999999995</v>
      </c>
      <c r="G60" s="26">
        <v>78.484939999999995</v>
      </c>
      <c r="H60" s="26">
        <v>0</v>
      </c>
      <c r="I60" s="15">
        <f t="shared" ref="I60:I64" si="70">F60+H60-G60</f>
        <v>0</v>
      </c>
      <c r="J60" s="16">
        <f t="shared" si="63"/>
        <v>0.99980815286624192</v>
      </c>
      <c r="K60" s="16">
        <f t="shared" si="2"/>
        <v>0</v>
      </c>
    </row>
    <row r="61" spans="1:11" x14ac:dyDescent="0.25">
      <c r="A61" s="79"/>
      <c r="B61" s="25" t="s">
        <v>19</v>
      </c>
      <c r="C61" s="24" t="s">
        <v>17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5">
        <f t="shared" si="70"/>
        <v>0</v>
      </c>
      <c r="J61" s="16" t="e">
        <f t="shared" si="63"/>
        <v>#DIV/0!</v>
      </c>
      <c r="K61" s="16" t="e">
        <f t="shared" si="2"/>
        <v>#DIV/0!</v>
      </c>
    </row>
    <row r="62" spans="1:11" x14ac:dyDescent="0.25">
      <c r="A62" s="79"/>
      <c r="B62" s="83" t="s">
        <v>21</v>
      </c>
      <c r="C62" s="11" t="s">
        <v>32</v>
      </c>
      <c r="D62" s="27">
        <f>D63+D64</f>
        <v>0</v>
      </c>
      <c r="E62" s="27">
        <f t="shared" ref="E62" si="71">E63+E64</f>
        <v>78.5</v>
      </c>
      <c r="F62" s="27">
        <f t="shared" ref="F62" si="72">F63+F64</f>
        <v>78.484939999999995</v>
      </c>
      <c r="G62" s="27">
        <f t="shared" ref="G62" si="73">G63+G64</f>
        <v>78.484939999999995</v>
      </c>
      <c r="H62" s="27">
        <f t="shared" ref="H62" si="74">H63+H64</f>
        <v>0</v>
      </c>
      <c r="I62" s="14">
        <f t="shared" si="70"/>
        <v>0</v>
      </c>
      <c r="J62" s="17">
        <f t="shared" ref="J62:J65" si="75">G62/E62</f>
        <v>0.99980815286624192</v>
      </c>
      <c r="K62" s="17">
        <f t="shared" si="2"/>
        <v>0</v>
      </c>
    </row>
    <row r="63" spans="1:11" x14ac:dyDescent="0.25">
      <c r="A63" s="79"/>
      <c r="B63" s="84"/>
      <c r="C63" s="11" t="s">
        <v>16</v>
      </c>
      <c r="D63" s="14">
        <f>D60</f>
        <v>0</v>
      </c>
      <c r="E63" s="14">
        <f t="shared" ref="E63:H63" si="76">E60</f>
        <v>78.5</v>
      </c>
      <c r="F63" s="14">
        <f t="shared" si="76"/>
        <v>78.484939999999995</v>
      </c>
      <c r="G63" s="14">
        <f t="shared" si="76"/>
        <v>78.484939999999995</v>
      </c>
      <c r="H63" s="14">
        <f t="shared" si="76"/>
        <v>0</v>
      </c>
      <c r="I63" s="14">
        <f t="shared" si="70"/>
        <v>0</v>
      </c>
      <c r="J63" s="17">
        <f t="shared" si="75"/>
        <v>0.99980815286624192</v>
      </c>
      <c r="K63" s="17">
        <f t="shared" si="2"/>
        <v>0</v>
      </c>
    </row>
    <row r="64" spans="1:11" ht="33.75" customHeight="1" x14ac:dyDescent="0.25">
      <c r="A64" s="80"/>
      <c r="B64" s="85"/>
      <c r="C64" s="11" t="s">
        <v>17</v>
      </c>
      <c r="D64" s="14">
        <f>D61</f>
        <v>0</v>
      </c>
      <c r="E64" s="14">
        <f t="shared" ref="E64:H64" si="77">E61</f>
        <v>0</v>
      </c>
      <c r="F64" s="14">
        <f t="shared" si="77"/>
        <v>0</v>
      </c>
      <c r="G64" s="14">
        <f t="shared" si="77"/>
        <v>0</v>
      </c>
      <c r="H64" s="14">
        <f t="shared" si="77"/>
        <v>0</v>
      </c>
      <c r="I64" s="14">
        <f t="shared" si="70"/>
        <v>0</v>
      </c>
      <c r="J64" s="17" t="e">
        <f t="shared" si="75"/>
        <v>#DIV/0!</v>
      </c>
      <c r="K64" s="17" t="e">
        <f t="shared" si="2"/>
        <v>#DIV/0!</v>
      </c>
    </row>
    <row r="65" spans="1:15" ht="45" x14ac:dyDescent="0.25">
      <c r="A65" s="21" t="s">
        <v>42</v>
      </c>
      <c r="B65" s="22" t="s">
        <v>23</v>
      </c>
      <c r="C65" s="23" t="s">
        <v>16</v>
      </c>
      <c r="D65" s="26">
        <v>1622</v>
      </c>
      <c r="E65" s="26">
        <v>622</v>
      </c>
      <c r="F65" s="26">
        <v>0</v>
      </c>
      <c r="G65" s="26">
        <v>0</v>
      </c>
      <c r="H65" s="26">
        <v>0</v>
      </c>
      <c r="I65" s="15">
        <f t="shared" ref="I65:I67" si="78">F65+H65-G65</f>
        <v>0</v>
      </c>
      <c r="J65" s="16">
        <f t="shared" si="75"/>
        <v>0</v>
      </c>
      <c r="K65" s="16">
        <f t="shared" si="2"/>
        <v>0</v>
      </c>
    </row>
    <row r="66" spans="1:15" ht="45" x14ac:dyDescent="0.25">
      <c r="A66" s="41" t="s">
        <v>43</v>
      </c>
      <c r="B66" s="37" t="s">
        <v>23</v>
      </c>
      <c r="C66" s="38" t="s">
        <v>16</v>
      </c>
      <c r="D66" s="35">
        <f>D67+D68</f>
        <v>2500</v>
      </c>
      <c r="E66" s="35">
        <f t="shared" ref="E66:I66" si="79">E67+E68</f>
        <v>2082.6</v>
      </c>
      <c r="F66" s="35">
        <f t="shared" si="79"/>
        <v>402.08046000000002</v>
      </c>
      <c r="G66" s="35">
        <f t="shared" si="79"/>
        <v>1982.52424</v>
      </c>
      <c r="H66" s="35">
        <f t="shared" si="79"/>
        <v>1580.4437800000001</v>
      </c>
      <c r="I66" s="35">
        <f t="shared" si="79"/>
        <v>0</v>
      </c>
      <c r="J66" s="46">
        <f>G66/E66</f>
        <v>0.95194672044559692</v>
      </c>
      <c r="K66" s="46">
        <f t="shared" si="2"/>
        <v>0.94044951122674858</v>
      </c>
    </row>
    <row r="67" spans="1:15" ht="45" x14ac:dyDescent="0.25">
      <c r="A67" s="21" t="s">
        <v>44</v>
      </c>
      <c r="B67" s="22" t="s">
        <v>23</v>
      </c>
      <c r="C67" s="23" t="s">
        <v>16</v>
      </c>
      <c r="D67" s="26">
        <v>2000</v>
      </c>
      <c r="E67" s="26">
        <v>1982.6</v>
      </c>
      <c r="F67" s="26">
        <v>402.08046000000002</v>
      </c>
      <c r="G67" s="26">
        <f>1982.52424</f>
        <v>1982.52424</v>
      </c>
      <c r="H67" s="26">
        <f>1982.52424-402.08046</f>
        <v>1580.4437800000001</v>
      </c>
      <c r="I67" s="15">
        <f t="shared" si="78"/>
        <v>0</v>
      </c>
      <c r="J67" s="16">
        <f t="shared" ref="J67:J76" si="80">G67/E67</f>
        <v>0.99996178755169984</v>
      </c>
      <c r="K67" s="16">
        <f>H67/(E67-F67)</f>
        <v>0.99995206639457324</v>
      </c>
    </row>
    <row r="68" spans="1:15" ht="75" x14ac:dyDescent="0.25">
      <c r="A68" s="21" t="s">
        <v>81</v>
      </c>
      <c r="B68" s="22" t="s">
        <v>23</v>
      </c>
      <c r="C68" s="23" t="s">
        <v>16</v>
      </c>
      <c r="D68" s="26">
        <v>500</v>
      </c>
      <c r="E68" s="26">
        <v>100</v>
      </c>
      <c r="F68" s="26">
        <v>0</v>
      </c>
      <c r="G68" s="26">
        <v>0</v>
      </c>
      <c r="H68" s="26">
        <v>0</v>
      </c>
      <c r="I68" s="15">
        <f t="shared" ref="I68" si="81">F68+H68-G68</f>
        <v>0</v>
      </c>
      <c r="J68" s="16">
        <f t="shared" ref="J68" si="82">G68/E68</f>
        <v>0</v>
      </c>
      <c r="K68" s="16">
        <f>H68/(E68-F68)</f>
        <v>0</v>
      </c>
    </row>
    <row r="69" spans="1:15" x14ac:dyDescent="0.25">
      <c r="A69" s="91" t="s">
        <v>45</v>
      </c>
      <c r="B69" s="91" t="s">
        <v>46</v>
      </c>
      <c r="C69" s="29" t="s">
        <v>14</v>
      </c>
      <c r="D69" s="40">
        <f t="shared" ref="D69:I69" si="83">D70+D71+D72</f>
        <v>143943.9</v>
      </c>
      <c r="E69" s="40">
        <f t="shared" si="83"/>
        <v>146710.6</v>
      </c>
      <c r="F69" s="40">
        <f t="shared" si="83"/>
        <v>5046.27639</v>
      </c>
      <c r="G69" s="40">
        <f t="shared" si="83"/>
        <v>64775.394189999999</v>
      </c>
      <c r="H69" s="40">
        <f t="shared" si="83"/>
        <v>60199.634470000005</v>
      </c>
      <c r="I69" s="40">
        <f t="shared" si="83"/>
        <v>470.51666999999998</v>
      </c>
      <c r="J69" s="18">
        <f t="shared" si="80"/>
        <v>0.44151816017383883</v>
      </c>
      <c r="K69" s="18">
        <f t="shared" ref="K69:K131" si="84">H69/(E69-F69)</f>
        <v>0.42494562452949552</v>
      </c>
    </row>
    <row r="70" spans="1:15" x14ac:dyDescent="0.25">
      <c r="A70" s="92"/>
      <c r="B70" s="92"/>
      <c r="C70" s="29" t="s">
        <v>15</v>
      </c>
      <c r="D70" s="40">
        <f t="shared" ref="D70:I71" si="85">D74+D82</f>
        <v>115692.3</v>
      </c>
      <c r="E70" s="40">
        <f t="shared" si="85"/>
        <v>115692.3</v>
      </c>
      <c r="F70" s="40">
        <f t="shared" si="85"/>
        <v>0</v>
      </c>
      <c r="G70" s="40">
        <f t="shared" si="85"/>
        <v>46611.869599999998</v>
      </c>
      <c r="H70" s="40">
        <f t="shared" si="85"/>
        <v>46611.869599999998</v>
      </c>
      <c r="I70" s="40">
        <f t="shared" si="85"/>
        <v>0</v>
      </c>
      <c r="J70" s="18">
        <f t="shared" si="80"/>
        <v>0.4028951762563282</v>
      </c>
      <c r="K70" s="18">
        <f t="shared" si="84"/>
        <v>0.4028951762563282</v>
      </c>
      <c r="M70" s="48">
        <f>E70+E71</f>
        <v>146305.20000000001</v>
      </c>
      <c r="N70" s="48">
        <f>G70+G71</f>
        <v>64760.094189999996</v>
      </c>
      <c r="O70" s="50">
        <f>N70/M70</f>
        <v>0.44263699574587911</v>
      </c>
    </row>
    <row r="71" spans="1:15" x14ac:dyDescent="0.25">
      <c r="A71" s="92"/>
      <c r="B71" s="92"/>
      <c r="C71" s="29" t="s">
        <v>16</v>
      </c>
      <c r="D71" s="40">
        <f t="shared" si="85"/>
        <v>27541</v>
      </c>
      <c r="E71" s="40">
        <f t="shared" si="85"/>
        <v>30612.899999999998</v>
      </c>
      <c r="F71" s="40">
        <f t="shared" si="85"/>
        <v>5046.27639</v>
      </c>
      <c r="G71" s="40">
        <f t="shared" si="85"/>
        <v>18148.224589999998</v>
      </c>
      <c r="H71" s="40">
        <f t="shared" si="85"/>
        <v>13572.46487</v>
      </c>
      <c r="I71" s="40">
        <f t="shared" si="85"/>
        <v>470.51666999999998</v>
      </c>
      <c r="J71" s="18">
        <f t="shared" si="80"/>
        <v>0.5928293167259554</v>
      </c>
      <c r="K71" s="18">
        <f t="shared" si="84"/>
        <v>0.53086653431590924</v>
      </c>
      <c r="N71" s="48">
        <f>H70+H71</f>
        <v>60184.334470000002</v>
      </c>
      <c r="O71" s="50">
        <f>N71/M70</f>
        <v>0.4113615542714818</v>
      </c>
    </row>
    <row r="72" spans="1:15" x14ac:dyDescent="0.25">
      <c r="A72" s="92"/>
      <c r="B72" s="93"/>
      <c r="C72" s="29" t="s">
        <v>17</v>
      </c>
      <c r="D72" s="40">
        <f t="shared" ref="D72:I72" si="86">D76</f>
        <v>710.6</v>
      </c>
      <c r="E72" s="40">
        <f t="shared" si="86"/>
        <v>405.4</v>
      </c>
      <c r="F72" s="40">
        <f t="shared" si="86"/>
        <v>0</v>
      </c>
      <c r="G72" s="40">
        <f t="shared" si="86"/>
        <v>15.3</v>
      </c>
      <c r="H72" s="40">
        <f t="shared" si="86"/>
        <v>15.3</v>
      </c>
      <c r="I72" s="40">
        <f t="shared" si="86"/>
        <v>0</v>
      </c>
      <c r="J72" s="18">
        <f t="shared" si="80"/>
        <v>3.7740503206709429E-2</v>
      </c>
      <c r="K72" s="18">
        <f t="shared" si="84"/>
        <v>3.7740503206709429E-2</v>
      </c>
    </row>
    <row r="73" spans="1:15" x14ac:dyDescent="0.25">
      <c r="A73" s="92"/>
      <c r="B73" s="94" t="s">
        <v>23</v>
      </c>
      <c r="C73" s="29" t="s">
        <v>14</v>
      </c>
      <c r="D73" s="40">
        <f t="shared" ref="D73:I73" si="87">D74+D75+D76</f>
        <v>34665.299999999996</v>
      </c>
      <c r="E73" s="40">
        <f t="shared" si="87"/>
        <v>37431.999999999993</v>
      </c>
      <c r="F73" s="40">
        <f t="shared" si="87"/>
        <v>4646.31639</v>
      </c>
      <c r="G73" s="40">
        <f t="shared" si="87"/>
        <v>9550.8997199999994</v>
      </c>
      <c r="H73" s="40">
        <f t="shared" si="87"/>
        <v>5375.1</v>
      </c>
      <c r="I73" s="40">
        <f t="shared" si="87"/>
        <v>470.51666999999998</v>
      </c>
      <c r="J73" s="18">
        <f t="shared" si="80"/>
        <v>0.25515333725154948</v>
      </c>
      <c r="K73" s="18">
        <f t="shared" si="84"/>
        <v>0.16394655862415924</v>
      </c>
    </row>
    <row r="74" spans="1:15" x14ac:dyDescent="0.25">
      <c r="A74" s="92"/>
      <c r="B74" s="95"/>
      <c r="C74" s="29" t="s">
        <v>15</v>
      </c>
      <c r="D74" s="40">
        <f t="shared" ref="D74:I74" si="88">D196+D204+D188</f>
        <v>19527.199999999997</v>
      </c>
      <c r="E74" s="40">
        <f t="shared" si="88"/>
        <v>19527.199999999997</v>
      </c>
      <c r="F74" s="40">
        <f t="shared" si="88"/>
        <v>0</v>
      </c>
      <c r="G74" s="40">
        <f t="shared" si="88"/>
        <v>0</v>
      </c>
      <c r="H74" s="40">
        <f t="shared" si="88"/>
        <v>0</v>
      </c>
      <c r="I74" s="40">
        <f t="shared" si="88"/>
        <v>0</v>
      </c>
      <c r="J74" s="18">
        <f t="shared" si="80"/>
        <v>0</v>
      </c>
      <c r="K74" s="18">
        <f t="shared" si="84"/>
        <v>0</v>
      </c>
    </row>
    <row r="75" spans="1:15" x14ac:dyDescent="0.25">
      <c r="A75" s="92"/>
      <c r="B75" s="95"/>
      <c r="C75" s="29" t="s">
        <v>16</v>
      </c>
      <c r="D75" s="40">
        <f t="shared" ref="D75:I75" si="89">D85+D100+D163+D197+D205+D214+D189</f>
        <v>14427.500000000002</v>
      </c>
      <c r="E75" s="40">
        <f t="shared" si="89"/>
        <v>17499.399999999998</v>
      </c>
      <c r="F75" s="40">
        <f t="shared" si="89"/>
        <v>4646.31639</v>
      </c>
      <c r="G75" s="40">
        <f t="shared" si="89"/>
        <v>9535.5997200000002</v>
      </c>
      <c r="H75" s="40">
        <f t="shared" si="89"/>
        <v>5359.8</v>
      </c>
      <c r="I75" s="40">
        <f t="shared" si="89"/>
        <v>470.51666999999998</v>
      </c>
      <c r="J75" s="18">
        <f t="shared" si="80"/>
        <v>0.54491009520326417</v>
      </c>
      <c r="K75" s="18">
        <f t="shared" si="84"/>
        <v>0.41700498982438355</v>
      </c>
      <c r="M75" s="48">
        <f>H75+H74</f>
        <v>5359.8</v>
      </c>
      <c r="N75" s="48">
        <f>E75+E74</f>
        <v>37026.599999999991</v>
      </c>
      <c r="O75" s="1">
        <f>M75/N75</f>
        <v>0.14475539206948523</v>
      </c>
    </row>
    <row r="76" spans="1:15" x14ac:dyDescent="0.25">
      <c r="A76" s="92"/>
      <c r="B76" s="30" t="s">
        <v>19</v>
      </c>
      <c r="C76" s="29" t="s">
        <v>17</v>
      </c>
      <c r="D76" s="40">
        <f t="shared" ref="D76:I76" si="90">D86+D101+D164+D198+D206+D190</f>
        <v>710.6</v>
      </c>
      <c r="E76" s="40">
        <f t="shared" si="90"/>
        <v>405.4</v>
      </c>
      <c r="F76" s="40">
        <f t="shared" si="90"/>
        <v>0</v>
      </c>
      <c r="G76" s="40">
        <f t="shared" si="90"/>
        <v>15.3</v>
      </c>
      <c r="H76" s="40">
        <f t="shared" si="90"/>
        <v>15.3</v>
      </c>
      <c r="I76" s="40">
        <f t="shared" si="90"/>
        <v>0</v>
      </c>
      <c r="J76" s="18">
        <f t="shared" si="80"/>
        <v>3.7740503206709429E-2</v>
      </c>
      <c r="K76" s="18">
        <f t="shared" si="84"/>
        <v>3.7740503206709429E-2</v>
      </c>
    </row>
    <row r="77" spans="1:15" x14ac:dyDescent="0.25">
      <c r="A77" s="92"/>
      <c r="B77" s="91" t="s">
        <v>21</v>
      </c>
      <c r="C77" s="29" t="s">
        <v>14</v>
      </c>
      <c r="D77" s="40">
        <f t="shared" ref="D77:I77" si="91">D78+D79+D80</f>
        <v>33815.299999999996</v>
      </c>
      <c r="E77" s="40">
        <f t="shared" si="91"/>
        <v>31862</v>
      </c>
      <c r="F77" s="40">
        <f t="shared" si="91"/>
        <v>4646.31639</v>
      </c>
      <c r="G77" s="40">
        <f t="shared" si="91"/>
        <v>4480.8997200000003</v>
      </c>
      <c r="H77" s="40">
        <f t="shared" si="91"/>
        <v>305.10000000000002</v>
      </c>
      <c r="I77" s="40">
        <f t="shared" si="91"/>
        <v>470.51666999999998</v>
      </c>
      <c r="J77" s="18">
        <f t="shared" ref="J77" si="92">G77/E77</f>
        <v>0.14063460297533112</v>
      </c>
      <c r="K77" s="18">
        <f t="shared" si="84"/>
        <v>1.121044778342057E-2</v>
      </c>
    </row>
    <row r="78" spans="1:15" x14ac:dyDescent="0.25">
      <c r="A78" s="92"/>
      <c r="B78" s="92"/>
      <c r="C78" s="29" t="s">
        <v>15</v>
      </c>
      <c r="D78" s="40">
        <f t="shared" ref="D78:I78" si="93">D200+D208+D192</f>
        <v>19527.199999999997</v>
      </c>
      <c r="E78" s="40">
        <f t="shared" si="93"/>
        <v>19527.199999999997</v>
      </c>
      <c r="F78" s="40">
        <f t="shared" si="93"/>
        <v>0</v>
      </c>
      <c r="G78" s="40">
        <f t="shared" si="93"/>
        <v>0</v>
      </c>
      <c r="H78" s="40">
        <f t="shared" si="93"/>
        <v>0</v>
      </c>
      <c r="I78" s="40">
        <f t="shared" si="93"/>
        <v>0</v>
      </c>
      <c r="J78" s="18">
        <f t="shared" ref="J78:J80" si="94">G78/E78</f>
        <v>0</v>
      </c>
      <c r="K78" s="18">
        <f t="shared" si="84"/>
        <v>0</v>
      </c>
    </row>
    <row r="79" spans="1:15" x14ac:dyDescent="0.25">
      <c r="A79" s="92"/>
      <c r="B79" s="92"/>
      <c r="C79" s="29" t="s">
        <v>16</v>
      </c>
      <c r="D79" s="40">
        <f t="shared" ref="D79:I80" si="95">D88+D103+D166+D201+D209+D193</f>
        <v>13577.500000000002</v>
      </c>
      <c r="E79" s="40">
        <f t="shared" si="95"/>
        <v>11929.4</v>
      </c>
      <c r="F79" s="40">
        <f t="shared" si="95"/>
        <v>4646.31639</v>
      </c>
      <c r="G79" s="40">
        <f t="shared" si="95"/>
        <v>4465.5997200000002</v>
      </c>
      <c r="H79" s="40">
        <f t="shared" si="95"/>
        <v>289.8</v>
      </c>
      <c r="I79" s="40">
        <f t="shared" si="95"/>
        <v>470.51666999999998</v>
      </c>
      <c r="J79" s="18">
        <f t="shared" si="94"/>
        <v>0.37433565141582981</v>
      </c>
      <c r="K79" s="18">
        <f t="shared" si="84"/>
        <v>3.9790837990942692E-2</v>
      </c>
    </row>
    <row r="80" spans="1:15" x14ac:dyDescent="0.25">
      <c r="A80" s="92"/>
      <c r="B80" s="92"/>
      <c r="C80" s="29" t="s">
        <v>17</v>
      </c>
      <c r="D80" s="40">
        <f t="shared" si="95"/>
        <v>710.6</v>
      </c>
      <c r="E80" s="40">
        <f t="shared" si="95"/>
        <v>405.4</v>
      </c>
      <c r="F80" s="40">
        <f t="shared" si="95"/>
        <v>0</v>
      </c>
      <c r="G80" s="40">
        <f t="shared" si="95"/>
        <v>15.3</v>
      </c>
      <c r="H80" s="40">
        <f t="shared" si="95"/>
        <v>15.3</v>
      </c>
      <c r="I80" s="40">
        <f t="shared" si="95"/>
        <v>0</v>
      </c>
      <c r="J80" s="18">
        <f t="shared" si="94"/>
        <v>3.7740503206709429E-2</v>
      </c>
      <c r="K80" s="18">
        <f t="shared" si="84"/>
        <v>3.7740503206709429E-2</v>
      </c>
    </row>
    <row r="81" spans="1:13" x14ac:dyDescent="0.25">
      <c r="A81" s="92"/>
      <c r="B81" s="72" t="s">
        <v>20</v>
      </c>
      <c r="C81" s="29" t="s">
        <v>14</v>
      </c>
      <c r="D81" s="40">
        <f t="shared" ref="D81:I81" si="96">D82+D83</f>
        <v>109278.6</v>
      </c>
      <c r="E81" s="40">
        <f t="shared" si="96"/>
        <v>109278.6</v>
      </c>
      <c r="F81" s="40">
        <f t="shared" si="96"/>
        <v>399.96</v>
      </c>
      <c r="G81" s="40">
        <f t="shared" si="96"/>
        <v>55224.494469999998</v>
      </c>
      <c r="H81" s="40">
        <f t="shared" si="96"/>
        <v>54824.534469999999</v>
      </c>
      <c r="I81" s="40">
        <f t="shared" si="96"/>
        <v>0</v>
      </c>
      <c r="J81" s="18">
        <f t="shared" ref="J81:J83" si="97">G81/E81</f>
        <v>0.5053550692450306</v>
      </c>
      <c r="K81" s="18">
        <f t="shared" si="84"/>
        <v>0.50353801691497979</v>
      </c>
    </row>
    <row r="82" spans="1:13" x14ac:dyDescent="0.25">
      <c r="A82" s="92"/>
      <c r="B82" s="72"/>
      <c r="C82" s="29" t="s">
        <v>15</v>
      </c>
      <c r="D82" s="40">
        <f t="shared" ref="D82:I82" si="98">D212</f>
        <v>96165.1</v>
      </c>
      <c r="E82" s="40">
        <f t="shared" si="98"/>
        <v>96165.1</v>
      </c>
      <c r="F82" s="40">
        <f t="shared" si="98"/>
        <v>0</v>
      </c>
      <c r="G82" s="40">
        <f t="shared" si="98"/>
        <v>46611.869599999998</v>
      </c>
      <c r="H82" s="40">
        <f t="shared" si="98"/>
        <v>46611.869599999998</v>
      </c>
      <c r="I82" s="40">
        <f t="shared" si="98"/>
        <v>0</v>
      </c>
      <c r="J82" s="18">
        <f t="shared" si="97"/>
        <v>0.48470671376622076</v>
      </c>
      <c r="K82" s="18">
        <f t="shared" si="84"/>
        <v>0.48470671376622076</v>
      </c>
    </row>
    <row r="83" spans="1:13" x14ac:dyDescent="0.25">
      <c r="A83" s="93"/>
      <c r="B83" s="72"/>
      <c r="C83" s="29" t="s">
        <v>16</v>
      </c>
      <c r="D83" s="40">
        <f t="shared" ref="D83:I83" si="99">D105+D213</f>
        <v>13113.5</v>
      </c>
      <c r="E83" s="40">
        <f t="shared" si="99"/>
        <v>13113.5</v>
      </c>
      <c r="F83" s="40">
        <f t="shared" si="99"/>
        <v>399.96</v>
      </c>
      <c r="G83" s="40">
        <f t="shared" si="99"/>
        <v>8612.6248699999996</v>
      </c>
      <c r="H83" s="40">
        <f t="shared" si="99"/>
        <v>8212.6648700000005</v>
      </c>
      <c r="I83" s="40">
        <f t="shared" si="99"/>
        <v>0</v>
      </c>
      <c r="J83" s="18">
        <f t="shared" si="97"/>
        <v>0.65677545048995312</v>
      </c>
      <c r="K83" s="18">
        <f t="shared" si="84"/>
        <v>0.6459778212834506</v>
      </c>
    </row>
    <row r="84" spans="1:13" x14ac:dyDescent="0.25">
      <c r="A84" s="86" t="s">
        <v>47</v>
      </c>
      <c r="B84" s="74" t="s">
        <v>23</v>
      </c>
      <c r="C84" s="47" t="s">
        <v>32</v>
      </c>
      <c r="D84" s="35">
        <f>D85+D86</f>
        <v>0</v>
      </c>
      <c r="E84" s="35">
        <f t="shared" ref="E84:I84" si="100">E85+E86</f>
        <v>2706.9</v>
      </c>
      <c r="F84" s="35">
        <f t="shared" si="100"/>
        <v>3177.4</v>
      </c>
      <c r="G84" s="35">
        <f t="shared" si="100"/>
        <v>2706.9</v>
      </c>
      <c r="H84" s="35">
        <f t="shared" si="100"/>
        <v>0</v>
      </c>
      <c r="I84" s="35">
        <f t="shared" si="100"/>
        <v>470.5</v>
      </c>
      <c r="J84" s="46">
        <f t="shared" ref="J84:J89" si="101">G84/E84</f>
        <v>1</v>
      </c>
      <c r="K84" s="46">
        <f t="shared" si="84"/>
        <v>0</v>
      </c>
    </row>
    <row r="85" spans="1:13" x14ac:dyDescent="0.25">
      <c r="A85" s="87"/>
      <c r="B85" s="89"/>
      <c r="C85" s="47" t="s">
        <v>16</v>
      </c>
      <c r="D85" s="45">
        <f>D91</f>
        <v>0</v>
      </c>
      <c r="E85" s="45">
        <f t="shared" ref="E85:I85" si="102">E91</f>
        <v>2706.9</v>
      </c>
      <c r="F85" s="45">
        <f t="shared" si="102"/>
        <v>3177.4</v>
      </c>
      <c r="G85" s="45">
        <f t="shared" si="102"/>
        <v>2706.9</v>
      </c>
      <c r="H85" s="45">
        <f t="shared" si="102"/>
        <v>0</v>
      </c>
      <c r="I85" s="45">
        <f t="shared" si="102"/>
        <v>470.5</v>
      </c>
      <c r="J85" s="46">
        <f t="shared" si="101"/>
        <v>1</v>
      </c>
      <c r="K85" s="46">
        <f t="shared" si="84"/>
        <v>0</v>
      </c>
    </row>
    <row r="86" spans="1:13" x14ac:dyDescent="0.25">
      <c r="A86" s="87"/>
      <c r="B86" s="33"/>
      <c r="C86" s="47" t="s">
        <v>17</v>
      </c>
      <c r="D86" s="45">
        <f>D92</f>
        <v>0</v>
      </c>
      <c r="E86" s="45">
        <f t="shared" ref="E86:I86" si="103">E92</f>
        <v>0</v>
      </c>
      <c r="F86" s="45">
        <f t="shared" si="103"/>
        <v>0</v>
      </c>
      <c r="G86" s="45">
        <f t="shared" si="103"/>
        <v>0</v>
      </c>
      <c r="H86" s="45">
        <f t="shared" si="103"/>
        <v>0</v>
      </c>
      <c r="I86" s="45">
        <f t="shared" si="103"/>
        <v>0</v>
      </c>
      <c r="J86" s="46" t="e">
        <f t="shared" si="101"/>
        <v>#DIV/0!</v>
      </c>
      <c r="K86" s="46" t="e">
        <f t="shared" si="84"/>
        <v>#DIV/0!</v>
      </c>
    </row>
    <row r="87" spans="1:13" x14ac:dyDescent="0.25">
      <c r="A87" s="87"/>
      <c r="B87" s="74" t="s">
        <v>21</v>
      </c>
      <c r="C87" s="38" t="s">
        <v>32</v>
      </c>
      <c r="D87" s="35">
        <f>D88+D89</f>
        <v>0</v>
      </c>
      <c r="E87" s="35">
        <f t="shared" ref="E87:I87" si="104">E88+E89</f>
        <v>2706.9</v>
      </c>
      <c r="F87" s="35">
        <f t="shared" si="104"/>
        <v>3177.4</v>
      </c>
      <c r="G87" s="35">
        <f t="shared" si="104"/>
        <v>2706.9</v>
      </c>
      <c r="H87" s="35">
        <f t="shared" si="104"/>
        <v>0</v>
      </c>
      <c r="I87" s="35">
        <f t="shared" si="104"/>
        <v>470.5</v>
      </c>
      <c r="J87" s="46">
        <f t="shared" si="101"/>
        <v>1</v>
      </c>
      <c r="K87" s="46">
        <f t="shared" si="84"/>
        <v>0</v>
      </c>
    </row>
    <row r="88" spans="1:13" x14ac:dyDescent="0.25">
      <c r="A88" s="87"/>
      <c r="B88" s="89"/>
      <c r="C88" s="38" t="s">
        <v>16</v>
      </c>
      <c r="D88" s="45">
        <f>D94</f>
        <v>0</v>
      </c>
      <c r="E88" s="45">
        <f t="shared" ref="E88:I88" si="105">E94</f>
        <v>2706.9</v>
      </c>
      <c r="F88" s="45">
        <f t="shared" si="105"/>
        <v>3177.4</v>
      </c>
      <c r="G88" s="45">
        <f t="shared" si="105"/>
        <v>2706.9</v>
      </c>
      <c r="H88" s="45">
        <f t="shared" si="105"/>
        <v>0</v>
      </c>
      <c r="I88" s="45">
        <f t="shared" si="105"/>
        <v>470.5</v>
      </c>
      <c r="J88" s="46">
        <f t="shared" si="101"/>
        <v>1</v>
      </c>
      <c r="K88" s="46">
        <f t="shared" si="84"/>
        <v>0</v>
      </c>
    </row>
    <row r="89" spans="1:13" x14ac:dyDescent="0.25">
      <c r="A89" s="88"/>
      <c r="B89" s="90"/>
      <c r="C89" s="38" t="s">
        <v>17</v>
      </c>
      <c r="D89" s="45">
        <f>D95</f>
        <v>0</v>
      </c>
      <c r="E89" s="45">
        <f t="shared" ref="E89:I89" si="106">E95</f>
        <v>0</v>
      </c>
      <c r="F89" s="45">
        <f t="shared" si="106"/>
        <v>0</v>
      </c>
      <c r="G89" s="45">
        <f t="shared" si="106"/>
        <v>0</v>
      </c>
      <c r="H89" s="45">
        <f t="shared" si="106"/>
        <v>0</v>
      </c>
      <c r="I89" s="45">
        <f t="shared" si="106"/>
        <v>0</v>
      </c>
      <c r="J89" s="46" t="e">
        <f t="shared" si="101"/>
        <v>#DIV/0!</v>
      </c>
      <c r="K89" s="46" t="e">
        <f t="shared" si="84"/>
        <v>#DIV/0!</v>
      </c>
    </row>
    <row r="90" spans="1:13" ht="15" customHeight="1" x14ac:dyDescent="0.25">
      <c r="A90" s="78" t="s">
        <v>48</v>
      </c>
      <c r="B90" s="81" t="s">
        <v>23</v>
      </c>
      <c r="C90" s="24" t="s">
        <v>32</v>
      </c>
      <c r="D90" s="28">
        <f>D91+D92</f>
        <v>0</v>
      </c>
      <c r="E90" s="28">
        <f t="shared" ref="E90" si="107">E91+E92</f>
        <v>2706.9</v>
      </c>
      <c r="F90" s="28">
        <f t="shared" ref="F90" si="108">F91+F92</f>
        <v>3177.4</v>
      </c>
      <c r="G90" s="28">
        <f t="shared" ref="G90" si="109">G91+G92</f>
        <v>2706.9</v>
      </c>
      <c r="H90" s="28">
        <f t="shared" ref="H90" si="110">H91+H92</f>
        <v>0</v>
      </c>
      <c r="I90" s="28">
        <f t="shared" ref="I90" si="111">I91+I92</f>
        <v>470.5</v>
      </c>
      <c r="J90" s="16">
        <f t="shared" ref="J90:J95" si="112">G90/E90</f>
        <v>1</v>
      </c>
      <c r="K90" s="16">
        <f t="shared" si="84"/>
        <v>0</v>
      </c>
    </row>
    <row r="91" spans="1:13" x14ac:dyDescent="0.25">
      <c r="A91" s="79"/>
      <c r="B91" s="82"/>
      <c r="C91" s="24" t="s">
        <v>16</v>
      </c>
      <c r="D91" s="28">
        <v>0</v>
      </c>
      <c r="E91" s="26">
        <v>2706.9</v>
      </c>
      <c r="F91" s="26">
        <v>3177.4</v>
      </c>
      <c r="G91" s="26">
        <v>2706.9</v>
      </c>
      <c r="H91" s="26">
        <v>0</v>
      </c>
      <c r="I91" s="15">
        <f t="shared" ref="I91:I95" si="113">F91+H91-G91</f>
        <v>470.5</v>
      </c>
      <c r="J91" s="16">
        <f t="shared" si="112"/>
        <v>1</v>
      </c>
      <c r="K91" s="16">
        <f t="shared" si="84"/>
        <v>0</v>
      </c>
      <c r="M91" s="48">
        <f>H91-G91</f>
        <v>-2706.9</v>
      </c>
    </row>
    <row r="92" spans="1:13" x14ac:dyDescent="0.25">
      <c r="A92" s="79"/>
      <c r="B92" s="25" t="s">
        <v>19</v>
      </c>
      <c r="C92" s="24" t="s">
        <v>17</v>
      </c>
      <c r="D92" s="28">
        <v>0</v>
      </c>
      <c r="E92" s="26">
        <v>0</v>
      </c>
      <c r="F92" s="26">
        <v>0</v>
      </c>
      <c r="G92" s="26">
        <v>0</v>
      </c>
      <c r="H92" s="26">
        <v>0</v>
      </c>
      <c r="I92" s="15">
        <f t="shared" si="113"/>
        <v>0</v>
      </c>
      <c r="J92" s="16" t="e">
        <f t="shared" si="112"/>
        <v>#DIV/0!</v>
      </c>
      <c r="K92" s="16" t="e">
        <f t="shared" si="84"/>
        <v>#DIV/0!</v>
      </c>
    </row>
    <row r="93" spans="1:13" ht="15" customHeight="1" x14ac:dyDescent="0.25">
      <c r="A93" s="79"/>
      <c r="B93" s="83" t="s">
        <v>21</v>
      </c>
      <c r="C93" s="11" t="s">
        <v>32</v>
      </c>
      <c r="D93" s="27">
        <f t="shared" ref="D93" si="114">D94+D95</f>
        <v>0</v>
      </c>
      <c r="E93" s="27">
        <f t="shared" ref="E93" si="115">E94+E95</f>
        <v>2706.9</v>
      </c>
      <c r="F93" s="27">
        <f t="shared" ref="F93" si="116">F94+F95</f>
        <v>3177.4</v>
      </c>
      <c r="G93" s="27">
        <f t="shared" ref="G93" si="117">G94+G95</f>
        <v>2706.9</v>
      </c>
      <c r="H93" s="27">
        <f t="shared" ref="H93" si="118">H94+H95</f>
        <v>0</v>
      </c>
      <c r="I93" s="14">
        <f t="shared" si="113"/>
        <v>470.5</v>
      </c>
      <c r="J93" s="17">
        <f t="shared" si="112"/>
        <v>1</v>
      </c>
      <c r="K93" s="17">
        <f t="shared" si="84"/>
        <v>0</v>
      </c>
    </row>
    <row r="94" spans="1:13" x14ac:dyDescent="0.25">
      <c r="A94" s="79"/>
      <c r="B94" s="84"/>
      <c r="C94" s="11" t="s">
        <v>16</v>
      </c>
      <c r="D94" s="14">
        <f t="shared" ref="D94" si="119">D91</f>
        <v>0</v>
      </c>
      <c r="E94" s="14">
        <f t="shared" ref="E94" si="120">E91</f>
        <v>2706.9</v>
      </c>
      <c r="F94" s="14">
        <f t="shared" ref="F94:H94" si="121">F91</f>
        <v>3177.4</v>
      </c>
      <c r="G94" s="14">
        <f t="shared" si="121"/>
        <v>2706.9</v>
      </c>
      <c r="H94" s="14">
        <f t="shared" si="121"/>
        <v>0</v>
      </c>
      <c r="I94" s="14">
        <f t="shared" si="113"/>
        <v>470.5</v>
      </c>
      <c r="J94" s="17">
        <f t="shared" si="112"/>
        <v>1</v>
      </c>
      <c r="K94" s="17">
        <f t="shared" si="84"/>
        <v>0</v>
      </c>
    </row>
    <row r="95" spans="1:13" x14ac:dyDescent="0.25">
      <c r="A95" s="80"/>
      <c r="B95" s="85"/>
      <c r="C95" s="11" t="s">
        <v>17</v>
      </c>
      <c r="D95" s="14">
        <f t="shared" ref="D95" si="122">D92</f>
        <v>0</v>
      </c>
      <c r="E95" s="14">
        <f t="shared" ref="E95" si="123">E92</f>
        <v>0</v>
      </c>
      <c r="F95" s="14">
        <f t="shared" ref="F95:H95" si="124">F92</f>
        <v>0</v>
      </c>
      <c r="G95" s="14">
        <f t="shared" si="124"/>
        <v>0</v>
      </c>
      <c r="H95" s="14">
        <f t="shared" si="124"/>
        <v>0</v>
      </c>
      <c r="I95" s="14">
        <f t="shared" si="113"/>
        <v>0</v>
      </c>
      <c r="J95" s="17" t="e">
        <f t="shared" si="112"/>
        <v>#DIV/0!</v>
      </c>
      <c r="K95" s="17" t="e">
        <f t="shared" si="84"/>
        <v>#DIV/0!</v>
      </c>
    </row>
    <row r="96" spans="1:13" ht="15" customHeight="1" x14ac:dyDescent="0.25">
      <c r="A96" s="106" t="s">
        <v>50</v>
      </c>
      <c r="B96" s="68" t="s">
        <v>49</v>
      </c>
      <c r="C96" s="38" t="s">
        <v>32</v>
      </c>
      <c r="D96" s="35">
        <f t="shared" ref="D96" si="125">D97+D98</f>
        <v>4183.9000000000005</v>
      </c>
      <c r="E96" s="35">
        <f t="shared" ref="E96" si="126">E97+E98</f>
        <v>2630.3999999999996</v>
      </c>
      <c r="F96" s="35">
        <f t="shared" ref="F96:I96" si="127">F97+F98</f>
        <v>1868.8763899999999</v>
      </c>
      <c r="G96" s="35">
        <f t="shared" si="127"/>
        <v>2243.9597200000003</v>
      </c>
      <c r="H96" s="35">
        <f t="shared" si="127"/>
        <v>375.1</v>
      </c>
      <c r="I96" s="35">
        <f t="shared" si="127"/>
        <v>1.6669999999976426E-2</v>
      </c>
      <c r="J96" s="46">
        <f t="shared" ref="J96:J98" si="128">G96/E96</f>
        <v>0.85308687652068149</v>
      </c>
      <c r="K96" s="46">
        <f t="shared" si="84"/>
        <v>0.49256516157128755</v>
      </c>
    </row>
    <row r="97" spans="1:11" x14ac:dyDescent="0.25">
      <c r="A97" s="107"/>
      <c r="B97" s="68"/>
      <c r="C97" s="38" t="s">
        <v>16</v>
      </c>
      <c r="D97" s="45">
        <f t="shared" ref="D97" si="129">D100+D105</f>
        <v>3983.8</v>
      </c>
      <c r="E97" s="45">
        <f t="shared" ref="E97" si="130">E100+E105</f>
        <v>2575.7999999999997</v>
      </c>
      <c r="F97" s="45">
        <f t="shared" ref="F97:I97" si="131">F100+F105</f>
        <v>1868.8763899999999</v>
      </c>
      <c r="G97" s="45">
        <f t="shared" si="131"/>
        <v>2228.6597200000001</v>
      </c>
      <c r="H97" s="45">
        <f t="shared" si="131"/>
        <v>359.8</v>
      </c>
      <c r="I97" s="45">
        <f t="shared" si="131"/>
        <v>1.6669999999976426E-2</v>
      </c>
      <c r="J97" s="46">
        <f t="shared" si="128"/>
        <v>0.86523011103346548</v>
      </c>
      <c r="K97" s="46">
        <f t="shared" si="84"/>
        <v>0.50896588388100394</v>
      </c>
    </row>
    <row r="98" spans="1:11" x14ac:dyDescent="0.25">
      <c r="A98" s="107"/>
      <c r="B98" s="68"/>
      <c r="C98" s="38" t="s">
        <v>17</v>
      </c>
      <c r="D98" s="45">
        <f t="shared" ref="D98" si="132">D101</f>
        <v>200.10000000000002</v>
      </c>
      <c r="E98" s="45">
        <f t="shared" ref="E98" si="133">E101</f>
        <v>54.599999999999994</v>
      </c>
      <c r="F98" s="45">
        <f t="shared" ref="F98:I98" si="134">F101</f>
        <v>0</v>
      </c>
      <c r="G98" s="45">
        <f t="shared" si="134"/>
        <v>15.3</v>
      </c>
      <c r="H98" s="45">
        <f t="shared" si="134"/>
        <v>15.3</v>
      </c>
      <c r="I98" s="45">
        <f t="shared" si="134"/>
        <v>0</v>
      </c>
      <c r="J98" s="46">
        <f t="shared" si="128"/>
        <v>0.28021978021978028</v>
      </c>
      <c r="K98" s="46">
        <f t="shared" si="84"/>
        <v>0.28021978021978028</v>
      </c>
    </row>
    <row r="99" spans="1:11" ht="15" customHeight="1" x14ac:dyDescent="0.25">
      <c r="A99" s="107"/>
      <c r="B99" s="74" t="s">
        <v>23</v>
      </c>
      <c r="C99" s="38" t="s">
        <v>32</v>
      </c>
      <c r="D99" s="45">
        <f t="shared" ref="D99" si="135">D100+D101</f>
        <v>4183.9000000000005</v>
      </c>
      <c r="E99" s="45">
        <f t="shared" ref="E99" si="136">E100+E101</f>
        <v>2630.3999999999996</v>
      </c>
      <c r="F99" s="45">
        <f t="shared" ref="F99:I99" si="137">F100+F101</f>
        <v>1468.9163899999999</v>
      </c>
      <c r="G99" s="45">
        <f t="shared" si="137"/>
        <v>1843.99972</v>
      </c>
      <c r="H99" s="45">
        <f t="shared" si="137"/>
        <v>375.1</v>
      </c>
      <c r="I99" s="45">
        <f t="shared" si="137"/>
        <v>1.6669999999976426E-2</v>
      </c>
      <c r="J99" s="46">
        <f t="shared" ref="J99:J105" si="138">G99/E99</f>
        <v>0.70103395681265213</v>
      </c>
      <c r="K99" s="46">
        <f t="shared" si="84"/>
        <v>0.32294902551401489</v>
      </c>
    </row>
    <row r="100" spans="1:11" x14ac:dyDescent="0.25">
      <c r="A100" s="107"/>
      <c r="B100" s="89"/>
      <c r="C100" s="38" t="s">
        <v>16</v>
      </c>
      <c r="D100" s="45">
        <f t="shared" ref="D100:I100" si="139">D107+D113+D119+D131+D137+D143+D149+D155+D161+D125</f>
        <v>3983.8</v>
      </c>
      <c r="E100" s="45">
        <f t="shared" si="139"/>
        <v>2575.7999999999997</v>
      </c>
      <c r="F100" s="45">
        <f t="shared" si="139"/>
        <v>1468.9163899999999</v>
      </c>
      <c r="G100" s="45">
        <f t="shared" si="139"/>
        <v>1828.6997200000001</v>
      </c>
      <c r="H100" s="45">
        <f t="shared" si="139"/>
        <v>359.8</v>
      </c>
      <c r="I100" s="45">
        <f t="shared" si="139"/>
        <v>1.6669999999976426E-2</v>
      </c>
      <c r="J100" s="46">
        <f t="shared" si="138"/>
        <v>0.70995408028573659</v>
      </c>
      <c r="K100" s="46">
        <f t="shared" si="84"/>
        <v>0.32505676003279155</v>
      </c>
    </row>
    <row r="101" spans="1:11" x14ac:dyDescent="0.25">
      <c r="A101" s="107"/>
      <c r="B101" s="33" t="s">
        <v>19</v>
      </c>
      <c r="C101" s="38" t="s">
        <v>17</v>
      </c>
      <c r="D101" s="45">
        <f t="shared" ref="D101:I101" si="140">D108+D114+D120+D132+D138+D144+D150+D156+D126</f>
        <v>200.10000000000002</v>
      </c>
      <c r="E101" s="45">
        <f t="shared" si="140"/>
        <v>54.599999999999994</v>
      </c>
      <c r="F101" s="45">
        <f t="shared" si="140"/>
        <v>0</v>
      </c>
      <c r="G101" s="45">
        <f t="shared" si="140"/>
        <v>15.3</v>
      </c>
      <c r="H101" s="45">
        <f t="shared" si="140"/>
        <v>15.3</v>
      </c>
      <c r="I101" s="45">
        <f t="shared" si="140"/>
        <v>0</v>
      </c>
      <c r="J101" s="46">
        <f t="shared" si="138"/>
        <v>0.28021978021978028</v>
      </c>
      <c r="K101" s="46">
        <f t="shared" si="84"/>
        <v>0.28021978021978028</v>
      </c>
    </row>
    <row r="102" spans="1:11" ht="15" customHeight="1" x14ac:dyDescent="0.25">
      <c r="A102" s="107"/>
      <c r="B102" s="74" t="s">
        <v>21</v>
      </c>
      <c r="C102" s="38" t="s">
        <v>32</v>
      </c>
      <c r="D102" s="45">
        <f t="shared" ref="D102" si="141">D103+D104</f>
        <v>4033.9</v>
      </c>
      <c r="E102" s="45">
        <f t="shared" ref="E102" si="142">E103+E104</f>
        <v>2560.3999999999996</v>
      </c>
      <c r="F102" s="45">
        <f t="shared" ref="F102:I102" si="143">F103+F104</f>
        <v>1468.9163899999999</v>
      </c>
      <c r="G102" s="45">
        <f t="shared" si="143"/>
        <v>1773.99972</v>
      </c>
      <c r="H102" s="45">
        <f t="shared" si="143"/>
        <v>305.10000000000002</v>
      </c>
      <c r="I102" s="45">
        <f t="shared" si="143"/>
        <v>1.6669999999976426E-2</v>
      </c>
      <c r="J102" s="46">
        <f t="shared" si="138"/>
        <v>0.69286038119043913</v>
      </c>
      <c r="K102" s="46">
        <f t="shared" si="84"/>
        <v>0.27952778878649409</v>
      </c>
    </row>
    <row r="103" spans="1:11" x14ac:dyDescent="0.25">
      <c r="A103" s="107"/>
      <c r="B103" s="89"/>
      <c r="C103" s="38" t="s">
        <v>16</v>
      </c>
      <c r="D103" s="45">
        <f t="shared" ref="D103:I104" si="144">D110+D116+D122+D134+D140+D146+D152+D158+D128</f>
        <v>3833.8</v>
      </c>
      <c r="E103" s="45">
        <f t="shared" si="144"/>
        <v>2505.7999999999997</v>
      </c>
      <c r="F103" s="45">
        <f t="shared" si="144"/>
        <v>1468.9163899999999</v>
      </c>
      <c r="G103" s="45">
        <f t="shared" si="144"/>
        <v>1758.6997200000001</v>
      </c>
      <c r="H103" s="45">
        <f t="shared" si="144"/>
        <v>289.8</v>
      </c>
      <c r="I103" s="45">
        <f t="shared" si="144"/>
        <v>1.6669999999976426E-2</v>
      </c>
      <c r="J103" s="46">
        <f t="shared" si="138"/>
        <v>0.70185159230585048</v>
      </c>
      <c r="K103" s="46">
        <f t="shared" si="84"/>
        <v>0.27949135004651104</v>
      </c>
    </row>
    <row r="104" spans="1:11" x14ac:dyDescent="0.25">
      <c r="A104" s="107"/>
      <c r="B104" s="90"/>
      <c r="C104" s="38" t="s">
        <v>17</v>
      </c>
      <c r="D104" s="45">
        <f t="shared" si="144"/>
        <v>200.10000000000002</v>
      </c>
      <c r="E104" s="45">
        <f t="shared" si="144"/>
        <v>54.599999999999994</v>
      </c>
      <c r="F104" s="45">
        <f t="shared" si="144"/>
        <v>0</v>
      </c>
      <c r="G104" s="45">
        <f t="shared" si="144"/>
        <v>15.3</v>
      </c>
      <c r="H104" s="45">
        <f t="shared" si="144"/>
        <v>15.3</v>
      </c>
      <c r="I104" s="45">
        <f t="shared" si="144"/>
        <v>0</v>
      </c>
      <c r="J104" s="46">
        <f t="shared" si="138"/>
        <v>0.28021978021978028</v>
      </c>
      <c r="K104" s="46">
        <f t="shared" si="84"/>
        <v>0.28021978021978028</v>
      </c>
    </row>
    <row r="105" spans="1:11" ht="45" x14ac:dyDescent="0.25">
      <c r="A105" s="107"/>
      <c r="B105" s="37" t="s">
        <v>20</v>
      </c>
      <c r="C105" s="38" t="s">
        <v>16</v>
      </c>
      <c r="D105" s="45">
        <f t="shared" ref="D105" si="145">D160</f>
        <v>0</v>
      </c>
      <c r="E105" s="45">
        <f t="shared" ref="E105" si="146">E160</f>
        <v>0</v>
      </c>
      <c r="F105" s="45">
        <f t="shared" ref="F105:I105" si="147">F160</f>
        <v>399.96</v>
      </c>
      <c r="G105" s="45">
        <f t="shared" si="147"/>
        <v>399.96</v>
      </c>
      <c r="H105" s="45">
        <f t="shared" si="147"/>
        <v>0</v>
      </c>
      <c r="I105" s="45">
        <f t="shared" si="147"/>
        <v>0</v>
      </c>
      <c r="J105" s="46" t="e">
        <f t="shared" si="138"/>
        <v>#DIV/0!</v>
      </c>
      <c r="K105" s="46">
        <f t="shared" si="84"/>
        <v>0</v>
      </c>
    </row>
    <row r="106" spans="1:11" x14ac:dyDescent="0.25">
      <c r="A106" s="78" t="s">
        <v>51</v>
      </c>
      <c r="B106" s="81" t="s">
        <v>23</v>
      </c>
      <c r="C106" s="24" t="s">
        <v>32</v>
      </c>
      <c r="D106" s="28">
        <f t="shared" ref="D106:I106" si="148">D107+D108</f>
        <v>525</v>
      </c>
      <c r="E106" s="28">
        <f t="shared" si="148"/>
        <v>85.8</v>
      </c>
      <c r="F106" s="28">
        <f t="shared" si="148"/>
        <v>85.8</v>
      </c>
      <c r="G106" s="28">
        <f t="shared" si="148"/>
        <v>85.8</v>
      </c>
      <c r="H106" s="28">
        <f t="shared" si="148"/>
        <v>0</v>
      </c>
      <c r="I106" s="28">
        <f t="shared" si="148"/>
        <v>0</v>
      </c>
      <c r="J106" s="16">
        <f t="shared" ref="J106:J108" si="149">G106/E106</f>
        <v>1</v>
      </c>
      <c r="K106" s="16" t="e">
        <f t="shared" si="84"/>
        <v>#DIV/0!</v>
      </c>
    </row>
    <row r="107" spans="1:11" x14ac:dyDescent="0.25">
      <c r="A107" s="79"/>
      <c r="B107" s="82"/>
      <c r="C107" s="24" t="s">
        <v>16</v>
      </c>
      <c r="D107" s="26">
        <v>500</v>
      </c>
      <c r="E107" s="26">
        <v>85.8</v>
      </c>
      <c r="F107" s="26">
        <v>85.8</v>
      </c>
      <c r="G107" s="26">
        <v>85.8</v>
      </c>
      <c r="H107" s="26">
        <v>0</v>
      </c>
      <c r="I107" s="15">
        <f t="shared" ref="I107:I108" si="150">F107+H107-G107</f>
        <v>0</v>
      </c>
      <c r="J107" s="16">
        <f t="shared" si="149"/>
        <v>1</v>
      </c>
      <c r="K107" s="16" t="e">
        <f t="shared" si="84"/>
        <v>#DIV/0!</v>
      </c>
    </row>
    <row r="108" spans="1:11" x14ac:dyDescent="0.25">
      <c r="A108" s="79"/>
      <c r="B108" s="25" t="s">
        <v>19</v>
      </c>
      <c r="C108" s="24" t="s">
        <v>17</v>
      </c>
      <c r="D108" s="26">
        <v>25</v>
      </c>
      <c r="E108" s="26">
        <v>0</v>
      </c>
      <c r="F108" s="26">
        <v>0</v>
      </c>
      <c r="G108" s="26">
        <v>0</v>
      </c>
      <c r="H108" s="26">
        <v>0</v>
      </c>
      <c r="I108" s="15">
        <f t="shared" si="150"/>
        <v>0</v>
      </c>
      <c r="J108" s="16" t="e">
        <f t="shared" si="149"/>
        <v>#DIV/0!</v>
      </c>
      <c r="K108" s="16" t="e">
        <f t="shared" si="84"/>
        <v>#DIV/0!</v>
      </c>
    </row>
    <row r="109" spans="1:11" x14ac:dyDescent="0.25">
      <c r="A109" s="79"/>
      <c r="B109" s="83" t="s">
        <v>52</v>
      </c>
      <c r="C109" s="11" t="s">
        <v>32</v>
      </c>
      <c r="D109" s="27">
        <f t="shared" ref="D109" si="151">D110+D111</f>
        <v>525</v>
      </c>
      <c r="E109" s="27">
        <f t="shared" ref="E109:I109" si="152">E110+E111</f>
        <v>85.8</v>
      </c>
      <c r="F109" s="27">
        <f t="shared" si="152"/>
        <v>85.8</v>
      </c>
      <c r="G109" s="27">
        <f t="shared" si="152"/>
        <v>85.8</v>
      </c>
      <c r="H109" s="27">
        <f t="shared" si="152"/>
        <v>0</v>
      </c>
      <c r="I109" s="27">
        <f t="shared" si="152"/>
        <v>0</v>
      </c>
      <c r="J109" s="17">
        <f t="shared" ref="J109:J114" si="153">G109/E109</f>
        <v>1</v>
      </c>
      <c r="K109" s="17" t="e">
        <f t="shared" si="84"/>
        <v>#DIV/0!</v>
      </c>
    </row>
    <row r="110" spans="1:11" x14ac:dyDescent="0.25">
      <c r="A110" s="79"/>
      <c r="B110" s="84"/>
      <c r="C110" s="11" t="s">
        <v>16</v>
      </c>
      <c r="D110" s="27">
        <f t="shared" ref="D110" si="154">D107</f>
        <v>500</v>
      </c>
      <c r="E110" s="27">
        <f t="shared" ref="E110:I111" si="155">E107</f>
        <v>85.8</v>
      </c>
      <c r="F110" s="27">
        <f t="shared" si="155"/>
        <v>85.8</v>
      </c>
      <c r="G110" s="27">
        <f t="shared" si="155"/>
        <v>85.8</v>
      </c>
      <c r="H110" s="27">
        <f t="shared" si="155"/>
        <v>0</v>
      </c>
      <c r="I110" s="27">
        <f t="shared" si="155"/>
        <v>0</v>
      </c>
      <c r="J110" s="17">
        <f t="shared" si="153"/>
        <v>1</v>
      </c>
      <c r="K110" s="17" t="e">
        <f t="shared" si="84"/>
        <v>#DIV/0!</v>
      </c>
    </row>
    <row r="111" spans="1:11" ht="51" customHeight="1" x14ac:dyDescent="0.25">
      <c r="A111" s="80"/>
      <c r="B111" s="85"/>
      <c r="C111" s="11" t="s">
        <v>17</v>
      </c>
      <c r="D111" s="27">
        <f t="shared" ref="D111" si="156">D108</f>
        <v>25</v>
      </c>
      <c r="E111" s="27">
        <f t="shared" si="155"/>
        <v>0</v>
      </c>
      <c r="F111" s="27">
        <f t="shared" si="155"/>
        <v>0</v>
      </c>
      <c r="G111" s="27">
        <f t="shared" si="155"/>
        <v>0</v>
      </c>
      <c r="H111" s="27">
        <f t="shared" si="155"/>
        <v>0</v>
      </c>
      <c r="I111" s="27">
        <f t="shared" si="155"/>
        <v>0</v>
      </c>
      <c r="J111" s="17" t="e">
        <f t="shared" si="153"/>
        <v>#DIV/0!</v>
      </c>
      <c r="K111" s="17" t="e">
        <f t="shared" si="84"/>
        <v>#DIV/0!</v>
      </c>
    </row>
    <row r="112" spans="1:11" ht="15" customHeight="1" x14ac:dyDescent="0.25">
      <c r="A112" s="78" t="s">
        <v>53</v>
      </c>
      <c r="B112" s="81" t="s">
        <v>23</v>
      </c>
      <c r="C112" s="24" t="s">
        <v>32</v>
      </c>
      <c r="D112" s="28">
        <f t="shared" ref="D112" si="157">D113+D114</f>
        <v>262.10000000000002</v>
      </c>
      <c r="E112" s="28">
        <f t="shared" ref="E112:I112" si="158">E113+E114</f>
        <v>334.6</v>
      </c>
      <c r="F112" s="28">
        <f t="shared" si="158"/>
        <v>72.472130000000007</v>
      </c>
      <c r="G112" s="28">
        <f t="shared" si="158"/>
        <v>72.472130000000007</v>
      </c>
      <c r="H112" s="28">
        <f t="shared" si="158"/>
        <v>0</v>
      </c>
      <c r="I112" s="28">
        <f t="shared" si="158"/>
        <v>0</v>
      </c>
      <c r="J112" s="16">
        <f t="shared" si="153"/>
        <v>0.21659333532576211</v>
      </c>
      <c r="K112" s="16">
        <f t="shared" si="84"/>
        <v>0</v>
      </c>
    </row>
    <row r="113" spans="1:11" x14ac:dyDescent="0.25">
      <c r="A113" s="79"/>
      <c r="B113" s="82"/>
      <c r="C113" s="24" t="s">
        <v>16</v>
      </c>
      <c r="D113" s="26">
        <v>249</v>
      </c>
      <c r="E113" s="26">
        <v>321.5</v>
      </c>
      <c r="F113" s="26">
        <v>72.472130000000007</v>
      </c>
      <c r="G113" s="26">
        <v>72.472130000000007</v>
      </c>
      <c r="H113" s="26">
        <v>0</v>
      </c>
      <c r="I113" s="15">
        <f t="shared" ref="I113:I114" si="159">F113+H113-G113</f>
        <v>0</v>
      </c>
      <c r="J113" s="16">
        <f t="shared" si="153"/>
        <v>0.22541875583203735</v>
      </c>
      <c r="K113" s="16">
        <f t="shared" si="84"/>
        <v>0</v>
      </c>
    </row>
    <row r="114" spans="1:11" x14ac:dyDescent="0.25">
      <c r="A114" s="79"/>
      <c r="B114" s="25" t="s">
        <v>19</v>
      </c>
      <c r="C114" s="24" t="s">
        <v>17</v>
      </c>
      <c r="D114" s="26">
        <v>13.1</v>
      </c>
      <c r="E114" s="26">
        <v>13.1</v>
      </c>
      <c r="F114" s="26">
        <v>0</v>
      </c>
      <c r="G114" s="26">
        <v>0</v>
      </c>
      <c r="H114" s="26">
        <v>0</v>
      </c>
      <c r="I114" s="15">
        <f t="shared" si="159"/>
        <v>0</v>
      </c>
      <c r="J114" s="16">
        <f t="shared" si="153"/>
        <v>0</v>
      </c>
      <c r="K114" s="16">
        <f t="shared" si="84"/>
        <v>0</v>
      </c>
    </row>
    <row r="115" spans="1:11" ht="15" customHeight="1" x14ac:dyDescent="0.25">
      <c r="A115" s="79"/>
      <c r="B115" s="83" t="s">
        <v>52</v>
      </c>
      <c r="C115" s="11" t="s">
        <v>32</v>
      </c>
      <c r="D115" s="27">
        <f t="shared" ref="D115" si="160">D116+D117</f>
        <v>262.10000000000002</v>
      </c>
      <c r="E115" s="27">
        <f t="shared" ref="E115:I115" si="161">E116+E117</f>
        <v>334.6</v>
      </c>
      <c r="F115" s="27">
        <f t="shared" si="161"/>
        <v>72.472130000000007</v>
      </c>
      <c r="G115" s="27">
        <f t="shared" si="161"/>
        <v>72.472130000000007</v>
      </c>
      <c r="H115" s="27">
        <f t="shared" si="161"/>
        <v>0</v>
      </c>
      <c r="I115" s="27">
        <f t="shared" si="161"/>
        <v>0</v>
      </c>
      <c r="J115" s="17">
        <f t="shared" ref="J115:J159" si="162">G115/E115</f>
        <v>0.21659333532576211</v>
      </c>
      <c r="K115" s="17">
        <f t="shared" si="84"/>
        <v>0</v>
      </c>
    </row>
    <row r="116" spans="1:11" x14ac:dyDescent="0.25">
      <c r="A116" s="79"/>
      <c r="B116" s="84"/>
      <c r="C116" s="11" t="s">
        <v>16</v>
      </c>
      <c r="D116" s="27">
        <f t="shared" ref="D116:D117" si="163">D113</f>
        <v>249</v>
      </c>
      <c r="E116" s="27">
        <f t="shared" ref="E116:I117" si="164">E113</f>
        <v>321.5</v>
      </c>
      <c r="F116" s="27">
        <f t="shared" si="164"/>
        <v>72.472130000000007</v>
      </c>
      <c r="G116" s="27">
        <f t="shared" si="164"/>
        <v>72.472130000000007</v>
      </c>
      <c r="H116" s="27">
        <f t="shared" si="164"/>
        <v>0</v>
      </c>
      <c r="I116" s="27">
        <f t="shared" si="164"/>
        <v>0</v>
      </c>
      <c r="J116" s="17">
        <f t="shared" si="162"/>
        <v>0.22541875583203735</v>
      </c>
      <c r="K116" s="17">
        <f t="shared" si="84"/>
        <v>0</v>
      </c>
    </row>
    <row r="117" spans="1:11" ht="78.75" customHeight="1" x14ac:dyDescent="0.25">
      <c r="A117" s="80"/>
      <c r="B117" s="85"/>
      <c r="C117" s="11" t="s">
        <v>17</v>
      </c>
      <c r="D117" s="27">
        <f t="shared" si="163"/>
        <v>13.1</v>
      </c>
      <c r="E117" s="27">
        <f t="shared" si="164"/>
        <v>13.1</v>
      </c>
      <c r="F117" s="27">
        <f t="shared" si="164"/>
        <v>0</v>
      </c>
      <c r="G117" s="27">
        <f t="shared" si="164"/>
        <v>0</v>
      </c>
      <c r="H117" s="27">
        <f t="shared" si="164"/>
        <v>0</v>
      </c>
      <c r="I117" s="27">
        <f t="shared" si="164"/>
        <v>0</v>
      </c>
      <c r="J117" s="17">
        <f t="shared" si="162"/>
        <v>0</v>
      </c>
      <c r="K117" s="17">
        <f t="shared" si="84"/>
        <v>0</v>
      </c>
    </row>
    <row r="118" spans="1:11" x14ac:dyDescent="0.25">
      <c r="A118" s="78" t="s">
        <v>54</v>
      </c>
      <c r="B118" s="81" t="s">
        <v>23</v>
      </c>
      <c r="C118" s="24" t="s">
        <v>32</v>
      </c>
      <c r="D118" s="28">
        <f t="shared" ref="D118" si="165">D119+D120</f>
        <v>262.10000000000002</v>
      </c>
      <c r="E118" s="28">
        <f t="shared" ref="E118:I118" si="166">E119+E120</f>
        <v>403.6</v>
      </c>
      <c r="F118" s="28">
        <f t="shared" si="166"/>
        <v>141.47212999999999</v>
      </c>
      <c r="G118" s="28">
        <f t="shared" si="166"/>
        <v>141.47212999999999</v>
      </c>
      <c r="H118" s="28">
        <f t="shared" si="166"/>
        <v>0</v>
      </c>
      <c r="I118" s="28">
        <f t="shared" si="166"/>
        <v>0</v>
      </c>
      <c r="J118" s="16">
        <f t="shared" si="162"/>
        <v>0.35052559464816646</v>
      </c>
      <c r="K118" s="16">
        <f t="shared" si="84"/>
        <v>0</v>
      </c>
    </row>
    <row r="119" spans="1:11" x14ac:dyDescent="0.25">
      <c r="A119" s="79"/>
      <c r="B119" s="82"/>
      <c r="C119" s="24" t="s">
        <v>16</v>
      </c>
      <c r="D119" s="26">
        <v>249</v>
      </c>
      <c r="E119" s="26">
        <v>390.5</v>
      </c>
      <c r="F119" s="26">
        <v>141.47212999999999</v>
      </c>
      <c r="G119" s="26">
        <v>141.47212999999999</v>
      </c>
      <c r="H119" s="26">
        <v>0</v>
      </c>
      <c r="I119" s="15">
        <f t="shared" ref="I119:I120" si="167">F119+H119-G119</f>
        <v>0</v>
      </c>
      <c r="J119" s="16">
        <f t="shared" si="162"/>
        <v>0.36228458386683737</v>
      </c>
      <c r="K119" s="16">
        <f t="shared" si="84"/>
        <v>0</v>
      </c>
    </row>
    <row r="120" spans="1:11" x14ac:dyDescent="0.25">
      <c r="A120" s="79"/>
      <c r="B120" s="25" t="s">
        <v>19</v>
      </c>
      <c r="C120" s="24" t="s">
        <v>17</v>
      </c>
      <c r="D120" s="26">
        <v>13.1</v>
      </c>
      <c r="E120" s="26">
        <v>13.1</v>
      </c>
      <c r="F120" s="26">
        <v>0</v>
      </c>
      <c r="G120" s="26">
        <v>0</v>
      </c>
      <c r="H120" s="26">
        <v>0</v>
      </c>
      <c r="I120" s="15">
        <f t="shared" si="167"/>
        <v>0</v>
      </c>
      <c r="J120" s="16">
        <f t="shared" si="162"/>
        <v>0</v>
      </c>
      <c r="K120" s="16">
        <f t="shared" si="84"/>
        <v>0</v>
      </c>
    </row>
    <row r="121" spans="1:11" x14ac:dyDescent="0.25">
      <c r="A121" s="79"/>
      <c r="B121" s="83" t="s">
        <v>52</v>
      </c>
      <c r="C121" s="11" t="s">
        <v>32</v>
      </c>
      <c r="D121" s="27">
        <f t="shared" ref="D121" si="168">D122+D123</f>
        <v>262.10000000000002</v>
      </c>
      <c r="E121" s="27">
        <f t="shared" ref="E121:I121" si="169">E122+E123</f>
        <v>403.6</v>
      </c>
      <c r="F121" s="27">
        <f t="shared" si="169"/>
        <v>141.47212999999999</v>
      </c>
      <c r="G121" s="27">
        <f t="shared" si="169"/>
        <v>141.47212999999999</v>
      </c>
      <c r="H121" s="27">
        <f t="shared" si="169"/>
        <v>0</v>
      </c>
      <c r="I121" s="27">
        <f t="shared" si="169"/>
        <v>0</v>
      </c>
      <c r="J121" s="17">
        <f t="shared" si="162"/>
        <v>0.35052559464816646</v>
      </c>
      <c r="K121" s="17">
        <f t="shared" si="84"/>
        <v>0</v>
      </c>
    </row>
    <row r="122" spans="1:11" x14ac:dyDescent="0.25">
      <c r="A122" s="79"/>
      <c r="B122" s="84"/>
      <c r="C122" s="11" t="s">
        <v>16</v>
      </c>
      <c r="D122" s="27">
        <f t="shared" ref="D122:D123" si="170">D119</f>
        <v>249</v>
      </c>
      <c r="E122" s="27">
        <f t="shared" ref="E122:I123" si="171">E119</f>
        <v>390.5</v>
      </c>
      <c r="F122" s="27">
        <f t="shared" si="171"/>
        <v>141.47212999999999</v>
      </c>
      <c r="G122" s="27">
        <f t="shared" si="171"/>
        <v>141.47212999999999</v>
      </c>
      <c r="H122" s="27">
        <f t="shared" si="171"/>
        <v>0</v>
      </c>
      <c r="I122" s="27">
        <f t="shared" si="171"/>
        <v>0</v>
      </c>
      <c r="J122" s="17">
        <f t="shared" si="162"/>
        <v>0.36228458386683737</v>
      </c>
      <c r="K122" s="17">
        <f t="shared" si="84"/>
        <v>0</v>
      </c>
    </row>
    <row r="123" spans="1:11" ht="90.75" customHeight="1" x14ac:dyDescent="0.25">
      <c r="A123" s="80"/>
      <c r="B123" s="85"/>
      <c r="C123" s="11" t="s">
        <v>17</v>
      </c>
      <c r="D123" s="27">
        <f t="shared" si="170"/>
        <v>13.1</v>
      </c>
      <c r="E123" s="27">
        <f t="shared" si="171"/>
        <v>13.1</v>
      </c>
      <c r="F123" s="27">
        <f t="shared" si="171"/>
        <v>0</v>
      </c>
      <c r="G123" s="27">
        <f t="shared" si="171"/>
        <v>0</v>
      </c>
      <c r="H123" s="27">
        <f t="shared" si="171"/>
        <v>0</v>
      </c>
      <c r="I123" s="27">
        <f t="shared" si="171"/>
        <v>0</v>
      </c>
      <c r="J123" s="17">
        <f t="shared" si="162"/>
        <v>0</v>
      </c>
      <c r="K123" s="17">
        <f t="shared" si="84"/>
        <v>0</v>
      </c>
    </row>
    <row r="124" spans="1:11" x14ac:dyDescent="0.25">
      <c r="A124" s="78" t="s">
        <v>82</v>
      </c>
      <c r="B124" s="81" t="s">
        <v>23</v>
      </c>
      <c r="C124" s="24" t="s">
        <v>32</v>
      </c>
      <c r="D124" s="28">
        <f t="shared" ref="D124:I124" si="172">D125+D126</f>
        <v>1049.5</v>
      </c>
      <c r="E124" s="28">
        <f t="shared" si="172"/>
        <v>0</v>
      </c>
      <c r="F124" s="28">
        <f t="shared" si="172"/>
        <v>0</v>
      </c>
      <c r="G124" s="28">
        <f t="shared" si="172"/>
        <v>0</v>
      </c>
      <c r="H124" s="28">
        <f t="shared" si="172"/>
        <v>0</v>
      </c>
      <c r="I124" s="28">
        <f t="shared" si="172"/>
        <v>0</v>
      </c>
      <c r="J124" s="16" t="e">
        <f t="shared" ref="J124:J129" si="173">G124/E124</f>
        <v>#DIV/0!</v>
      </c>
      <c r="K124" s="16" t="e">
        <f t="shared" si="84"/>
        <v>#DIV/0!</v>
      </c>
    </row>
    <row r="125" spans="1:11" x14ac:dyDescent="0.25">
      <c r="A125" s="79"/>
      <c r="B125" s="82"/>
      <c r="C125" s="24" t="s">
        <v>16</v>
      </c>
      <c r="D125" s="26">
        <v>997</v>
      </c>
      <c r="E125" s="26">
        <v>0</v>
      </c>
      <c r="F125" s="26">
        <v>0</v>
      </c>
      <c r="G125" s="26">
        <v>0</v>
      </c>
      <c r="H125" s="26">
        <v>0</v>
      </c>
      <c r="I125" s="15">
        <f t="shared" ref="I125:I126" si="174">F125+H125-G125</f>
        <v>0</v>
      </c>
      <c r="J125" s="16" t="e">
        <f t="shared" si="173"/>
        <v>#DIV/0!</v>
      </c>
      <c r="K125" s="16" t="e">
        <f t="shared" si="84"/>
        <v>#DIV/0!</v>
      </c>
    </row>
    <row r="126" spans="1:11" x14ac:dyDescent="0.25">
      <c r="A126" s="79"/>
      <c r="B126" s="25" t="s">
        <v>19</v>
      </c>
      <c r="C126" s="24" t="s">
        <v>17</v>
      </c>
      <c r="D126" s="26">
        <v>52.5</v>
      </c>
      <c r="E126" s="26">
        <v>0</v>
      </c>
      <c r="F126" s="26">
        <v>0</v>
      </c>
      <c r="G126" s="26">
        <v>0</v>
      </c>
      <c r="H126" s="26">
        <v>0</v>
      </c>
      <c r="I126" s="15">
        <f t="shared" si="174"/>
        <v>0</v>
      </c>
      <c r="J126" s="16" t="e">
        <f t="shared" si="173"/>
        <v>#DIV/0!</v>
      </c>
      <c r="K126" s="16" t="e">
        <f t="shared" si="84"/>
        <v>#DIV/0!</v>
      </c>
    </row>
    <row r="127" spans="1:11" x14ac:dyDescent="0.25">
      <c r="A127" s="79"/>
      <c r="B127" s="83" t="s">
        <v>52</v>
      </c>
      <c r="C127" s="11" t="s">
        <v>32</v>
      </c>
      <c r="D127" s="27">
        <f t="shared" ref="D127:I127" si="175">D128+D129</f>
        <v>1049.5</v>
      </c>
      <c r="E127" s="27">
        <f t="shared" si="175"/>
        <v>0</v>
      </c>
      <c r="F127" s="27">
        <f t="shared" si="175"/>
        <v>0</v>
      </c>
      <c r="G127" s="27">
        <f t="shared" si="175"/>
        <v>0</v>
      </c>
      <c r="H127" s="27">
        <f t="shared" si="175"/>
        <v>0</v>
      </c>
      <c r="I127" s="27">
        <f t="shared" si="175"/>
        <v>0</v>
      </c>
      <c r="J127" s="17" t="e">
        <f t="shared" si="173"/>
        <v>#DIV/0!</v>
      </c>
      <c r="K127" s="17" t="e">
        <f t="shared" si="84"/>
        <v>#DIV/0!</v>
      </c>
    </row>
    <row r="128" spans="1:11" x14ac:dyDescent="0.25">
      <c r="A128" s="79"/>
      <c r="B128" s="84"/>
      <c r="C128" s="11" t="s">
        <v>16</v>
      </c>
      <c r="D128" s="27">
        <f t="shared" ref="D128:I129" si="176">D125</f>
        <v>997</v>
      </c>
      <c r="E128" s="27">
        <f t="shared" si="176"/>
        <v>0</v>
      </c>
      <c r="F128" s="27">
        <f t="shared" si="176"/>
        <v>0</v>
      </c>
      <c r="G128" s="27">
        <f t="shared" si="176"/>
        <v>0</v>
      </c>
      <c r="H128" s="27">
        <f t="shared" si="176"/>
        <v>0</v>
      </c>
      <c r="I128" s="27">
        <f t="shared" si="176"/>
        <v>0</v>
      </c>
      <c r="J128" s="17" t="e">
        <f t="shared" si="173"/>
        <v>#DIV/0!</v>
      </c>
      <c r="K128" s="17" t="e">
        <f t="shared" si="84"/>
        <v>#DIV/0!</v>
      </c>
    </row>
    <row r="129" spans="1:11" x14ac:dyDescent="0.25">
      <c r="A129" s="80"/>
      <c r="B129" s="85"/>
      <c r="C129" s="11" t="s">
        <v>17</v>
      </c>
      <c r="D129" s="27">
        <f t="shared" si="176"/>
        <v>52.5</v>
      </c>
      <c r="E129" s="27">
        <f t="shared" si="176"/>
        <v>0</v>
      </c>
      <c r="F129" s="27">
        <f t="shared" si="176"/>
        <v>0</v>
      </c>
      <c r="G129" s="27">
        <f t="shared" si="176"/>
        <v>0</v>
      </c>
      <c r="H129" s="27">
        <f t="shared" si="176"/>
        <v>0</v>
      </c>
      <c r="I129" s="27">
        <f t="shared" si="176"/>
        <v>0</v>
      </c>
      <c r="J129" s="17" t="e">
        <f t="shared" si="173"/>
        <v>#DIV/0!</v>
      </c>
      <c r="K129" s="17" t="e">
        <f t="shared" si="84"/>
        <v>#DIV/0!</v>
      </c>
    </row>
    <row r="130" spans="1:11" x14ac:dyDescent="0.25">
      <c r="A130" s="78" t="s">
        <v>55</v>
      </c>
      <c r="B130" s="81" t="s">
        <v>23</v>
      </c>
      <c r="C130" s="24" t="s">
        <v>32</v>
      </c>
      <c r="D130" s="28">
        <f t="shared" ref="D130" si="177">D131+D132</f>
        <v>526</v>
      </c>
      <c r="E130" s="28">
        <f t="shared" ref="E130:I130" si="178">E131+E132</f>
        <v>116.8</v>
      </c>
      <c r="F130" s="28">
        <f t="shared" si="178"/>
        <v>116.8</v>
      </c>
      <c r="G130" s="28">
        <f t="shared" si="178"/>
        <v>116.8</v>
      </c>
      <c r="H130" s="28">
        <f t="shared" si="178"/>
        <v>0</v>
      </c>
      <c r="I130" s="28">
        <f t="shared" si="178"/>
        <v>0</v>
      </c>
      <c r="J130" s="16">
        <f t="shared" si="162"/>
        <v>1</v>
      </c>
      <c r="K130" s="16" t="e">
        <f t="shared" si="84"/>
        <v>#DIV/0!</v>
      </c>
    </row>
    <row r="131" spans="1:11" x14ac:dyDescent="0.25">
      <c r="A131" s="79"/>
      <c r="B131" s="82"/>
      <c r="C131" s="24" t="s">
        <v>16</v>
      </c>
      <c r="D131" s="26">
        <v>500</v>
      </c>
      <c r="E131" s="26">
        <v>116.8</v>
      </c>
      <c r="F131" s="26">
        <v>116.8</v>
      </c>
      <c r="G131" s="26">
        <v>116.8</v>
      </c>
      <c r="H131" s="26">
        <v>0</v>
      </c>
      <c r="I131" s="15">
        <f t="shared" ref="I131:I132" si="179">F131+H131-G131</f>
        <v>0</v>
      </c>
      <c r="J131" s="16">
        <f t="shared" si="162"/>
        <v>1</v>
      </c>
      <c r="K131" s="16" t="e">
        <f t="shared" si="84"/>
        <v>#DIV/0!</v>
      </c>
    </row>
    <row r="132" spans="1:11" x14ac:dyDescent="0.25">
      <c r="A132" s="79"/>
      <c r="B132" s="25" t="s">
        <v>19</v>
      </c>
      <c r="C132" s="24" t="s">
        <v>17</v>
      </c>
      <c r="D132" s="26">
        <v>26</v>
      </c>
      <c r="E132" s="26">
        <v>0</v>
      </c>
      <c r="F132" s="26">
        <v>0</v>
      </c>
      <c r="G132" s="26">
        <v>0</v>
      </c>
      <c r="H132" s="26">
        <v>0</v>
      </c>
      <c r="I132" s="15">
        <f t="shared" si="179"/>
        <v>0</v>
      </c>
      <c r="J132" s="16" t="e">
        <f t="shared" si="162"/>
        <v>#DIV/0!</v>
      </c>
      <c r="K132" s="16" t="e">
        <f t="shared" ref="K132:K195" si="180">H132/(E132-F132)</f>
        <v>#DIV/0!</v>
      </c>
    </row>
    <row r="133" spans="1:11" x14ac:dyDescent="0.25">
      <c r="A133" s="79"/>
      <c r="B133" s="83" t="s">
        <v>52</v>
      </c>
      <c r="C133" s="11" t="s">
        <v>32</v>
      </c>
      <c r="D133" s="27">
        <f t="shared" ref="D133" si="181">D134+D135</f>
        <v>526</v>
      </c>
      <c r="E133" s="27">
        <f t="shared" ref="E133:I133" si="182">E134+E135</f>
        <v>116.8</v>
      </c>
      <c r="F133" s="27">
        <f t="shared" si="182"/>
        <v>116.8</v>
      </c>
      <c r="G133" s="27">
        <f t="shared" si="182"/>
        <v>116.8</v>
      </c>
      <c r="H133" s="27">
        <f t="shared" si="182"/>
        <v>0</v>
      </c>
      <c r="I133" s="27">
        <f t="shared" si="182"/>
        <v>0</v>
      </c>
      <c r="J133" s="17">
        <f t="shared" si="162"/>
        <v>1</v>
      </c>
      <c r="K133" s="17" t="e">
        <f t="shared" si="180"/>
        <v>#DIV/0!</v>
      </c>
    </row>
    <row r="134" spans="1:11" x14ac:dyDescent="0.25">
      <c r="A134" s="79"/>
      <c r="B134" s="84"/>
      <c r="C134" s="11" t="s">
        <v>16</v>
      </c>
      <c r="D134" s="27">
        <f t="shared" ref="D134:D135" si="183">D131</f>
        <v>500</v>
      </c>
      <c r="E134" s="27">
        <f t="shared" ref="E134:I135" si="184">E131</f>
        <v>116.8</v>
      </c>
      <c r="F134" s="27">
        <f t="shared" si="184"/>
        <v>116.8</v>
      </c>
      <c r="G134" s="27">
        <f t="shared" si="184"/>
        <v>116.8</v>
      </c>
      <c r="H134" s="27">
        <f t="shared" si="184"/>
        <v>0</v>
      </c>
      <c r="I134" s="27">
        <f t="shared" si="184"/>
        <v>0</v>
      </c>
      <c r="J134" s="17">
        <f t="shared" si="162"/>
        <v>1</v>
      </c>
      <c r="K134" s="17" t="e">
        <f t="shared" si="180"/>
        <v>#DIV/0!</v>
      </c>
    </row>
    <row r="135" spans="1:11" x14ac:dyDescent="0.25">
      <c r="A135" s="80"/>
      <c r="B135" s="85"/>
      <c r="C135" s="11" t="s">
        <v>17</v>
      </c>
      <c r="D135" s="27">
        <f t="shared" si="183"/>
        <v>26</v>
      </c>
      <c r="E135" s="27">
        <f t="shared" si="184"/>
        <v>0</v>
      </c>
      <c r="F135" s="27">
        <f t="shared" si="184"/>
        <v>0</v>
      </c>
      <c r="G135" s="27">
        <f t="shared" si="184"/>
        <v>0</v>
      </c>
      <c r="H135" s="27">
        <f t="shared" si="184"/>
        <v>0</v>
      </c>
      <c r="I135" s="27">
        <f t="shared" si="184"/>
        <v>0</v>
      </c>
      <c r="J135" s="17" t="e">
        <f t="shared" si="162"/>
        <v>#DIV/0!</v>
      </c>
      <c r="K135" s="17" t="e">
        <f t="shared" si="180"/>
        <v>#DIV/0!</v>
      </c>
    </row>
    <row r="136" spans="1:11" x14ac:dyDescent="0.25">
      <c r="A136" s="78" t="s">
        <v>56</v>
      </c>
      <c r="B136" s="81" t="s">
        <v>23</v>
      </c>
      <c r="C136" s="24" t="s">
        <v>32</v>
      </c>
      <c r="D136" s="28">
        <f t="shared" ref="D136" si="185">D137+D138</f>
        <v>262.10000000000002</v>
      </c>
      <c r="E136" s="28">
        <f t="shared" ref="E136:I136" si="186">E137+E138</f>
        <v>334.6</v>
      </c>
      <c r="F136" s="28">
        <f t="shared" si="186"/>
        <v>72.472130000000007</v>
      </c>
      <c r="G136" s="28">
        <f t="shared" si="186"/>
        <v>72.472130000000007</v>
      </c>
      <c r="H136" s="28">
        <f t="shared" si="186"/>
        <v>0</v>
      </c>
      <c r="I136" s="28">
        <f t="shared" si="186"/>
        <v>0</v>
      </c>
      <c r="J136" s="16">
        <f t="shared" si="162"/>
        <v>0.21659333532576211</v>
      </c>
      <c r="K136" s="16">
        <f t="shared" si="180"/>
        <v>0</v>
      </c>
    </row>
    <row r="137" spans="1:11" x14ac:dyDescent="0.25">
      <c r="A137" s="79"/>
      <c r="B137" s="82"/>
      <c r="C137" s="24" t="s">
        <v>16</v>
      </c>
      <c r="D137" s="26">
        <v>249</v>
      </c>
      <c r="E137" s="26">
        <v>321.5</v>
      </c>
      <c r="F137" s="26">
        <v>72.472130000000007</v>
      </c>
      <c r="G137" s="26">
        <v>72.472130000000007</v>
      </c>
      <c r="H137" s="26">
        <v>0</v>
      </c>
      <c r="I137" s="15">
        <f t="shared" ref="I137:I138" si="187">F137+H137-G137</f>
        <v>0</v>
      </c>
      <c r="J137" s="16">
        <f t="shared" si="162"/>
        <v>0.22541875583203735</v>
      </c>
      <c r="K137" s="16">
        <f t="shared" si="180"/>
        <v>0</v>
      </c>
    </row>
    <row r="138" spans="1:11" x14ac:dyDescent="0.25">
      <c r="A138" s="79"/>
      <c r="B138" s="25" t="s">
        <v>19</v>
      </c>
      <c r="C138" s="24" t="s">
        <v>17</v>
      </c>
      <c r="D138" s="26">
        <v>13.1</v>
      </c>
      <c r="E138" s="26">
        <v>13.1</v>
      </c>
      <c r="F138" s="26">
        <v>0</v>
      </c>
      <c r="G138" s="26">
        <v>0</v>
      </c>
      <c r="H138" s="26">
        <v>0</v>
      </c>
      <c r="I138" s="15">
        <f t="shared" si="187"/>
        <v>0</v>
      </c>
      <c r="J138" s="16">
        <f t="shared" si="162"/>
        <v>0</v>
      </c>
      <c r="K138" s="16">
        <f t="shared" si="180"/>
        <v>0</v>
      </c>
    </row>
    <row r="139" spans="1:11" x14ac:dyDescent="0.25">
      <c r="A139" s="79"/>
      <c r="B139" s="83" t="s">
        <v>52</v>
      </c>
      <c r="C139" s="11" t="s">
        <v>32</v>
      </c>
      <c r="D139" s="27">
        <f t="shared" ref="D139" si="188">D140+D141</f>
        <v>262.10000000000002</v>
      </c>
      <c r="E139" s="27">
        <f t="shared" ref="E139:I139" si="189">E140+E141</f>
        <v>334.6</v>
      </c>
      <c r="F139" s="27">
        <f t="shared" si="189"/>
        <v>72.472130000000007</v>
      </c>
      <c r="G139" s="27">
        <f t="shared" si="189"/>
        <v>72.472130000000007</v>
      </c>
      <c r="H139" s="27">
        <f t="shared" si="189"/>
        <v>0</v>
      </c>
      <c r="I139" s="27">
        <f t="shared" si="189"/>
        <v>0</v>
      </c>
      <c r="J139" s="17">
        <f t="shared" si="162"/>
        <v>0.21659333532576211</v>
      </c>
      <c r="K139" s="17">
        <f t="shared" si="180"/>
        <v>0</v>
      </c>
    </row>
    <row r="140" spans="1:11" x14ac:dyDescent="0.25">
      <c r="A140" s="79"/>
      <c r="B140" s="84"/>
      <c r="C140" s="11" t="s">
        <v>16</v>
      </c>
      <c r="D140" s="27">
        <f t="shared" ref="D140:D141" si="190">D137</f>
        <v>249</v>
      </c>
      <c r="E140" s="27">
        <f t="shared" ref="E140:I141" si="191">E137</f>
        <v>321.5</v>
      </c>
      <c r="F140" s="27">
        <f t="shared" si="191"/>
        <v>72.472130000000007</v>
      </c>
      <c r="G140" s="27">
        <f t="shared" si="191"/>
        <v>72.472130000000007</v>
      </c>
      <c r="H140" s="27">
        <f t="shared" si="191"/>
        <v>0</v>
      </c>
      <c r="I140" s="27">
        <f t="shared" si="191"/>
        <v>0</v>
      </c>
      <c r="J140" s="17">
        <f t="shared" si="162"/>
        <v>0.22541875583203735</v>
      </c>
      <c r="K140" s="17">
        <f t="shared" si="180"/>
        <v>0</v>
      </c>
    </row>
    <row r="141" spans="1:11" x14ac:dyDescent="0.25">
      <c r="A141" s="80"/>
      <c r="B141" s="85"/>
      <c r="C141" s="11" t="s">
        <v>17</v>
      </c>
      <c r="D141" s="27">
        <f t="shared" si="190"/>
        <v>13.1</v>
      </c>
      <c r="E141" s="27">
        <f t="shared" si="191"/>
        <v>13.1</v>
      </c>
      <c r="F141" s="27">
        <f t="shared" si="191"/>
        <v>0</v>
      </c>
      <c r="G141" s="27">
        <f t="shared" si="191"/>
        <v>0</v>
      </c>
      <c r="H141" s="27">
        <f t="shared" si="191"/>
        <v>0</v>
      </c>
      <c r="I141" s="27">
        <f t="shared" si="191"/>
        <v>0</v>
      </c>
      <c r="J141" s="17">
        <f t="shared" si="162"/>
        <v>0</v>
      </c>
      <c r="K141" s="17">
        <f t="shared" si="180"/>
        <v>0</v>
      </c>
    </row>
    <row r="142" spans="1:11" x14ac:dyDescent="0.25">
      <c r="A142" s="78" t="s">
        <v>57</v>
      </c>
      <c r="B142" s="81" t="s">
        <v>23</v>
      </c>
      <c r="C142" s="24" t="s">
        <v>32</v>
      </c>
      <c r="D142" s="28">
        <f t="shared" ref="D142" si="192">D143+D144</f>
        <v>842</v>
      </c>
      <c r="E142" s="28">
        <f t="shared" ref="E142:I142" si="193">E143+E144</f>
        <v>0</v>
      </c>
      <c r="F142" s="28">
        <f t="shared" si="193"/>
        <v>0</v>
      </c>
      <c r="G142" s="28">
        <f t="shared" si="193"/>
        <v>0</v>
      </c>
      <c r="H142" s="28">
        <f t="shared" si="193"/>
        <v>0</v>
      </c>
      <c r="I142" s="28">
        <f t="shared" si="193"/>
        <v>0</v>
      </c>
      <c r="J142" s="16" t="e">
        <f t="shared" si="162"/>
        <v>#DIV/0!</v>
      </c>
      <c r="K142" s="16" t="e">
        <f t="shared" si="180"/>
        <v>#DIV/0!</v>
      </c>
    </row>
    <row r="143" spans="1:11" x14ac:dyDescent="0.25">
      <c r="A143" s="79"/>
      <c r="B143" s="82"/>
      <c r="C143" s="24" t="s">
        <v>16</v>
      </c>
      <c r="D143" s="26">
        <v>800</v>
      </c>
      <c r="E143" s="26">
        <v>0</v>
      </c>
      <c r="F143" s="26">
        <v>0</v>
      </c>
      <c r="G143" s="26">
        <v>0</v>
      </c>
      <c r="H143" s="26">
        <v>0</v>
      </c>
      <c r="I143" s="15">
        <f t="shared" ref="I143:I144" si="194">F143+H143-G143</f>
        <v>0</v>
      </c>
      <c r="J143" s="16" t="e">
        <f t="shared" si="162"/>
        <v>#DIV/0!</v>
      </c>
      <c r="K143" s="16" t="e">
        <f t="shared" si="180"/>
        <v>#DIV/0!</v>
      </c>
    </row>
    <row r="144" spans="1:11" ht="51" customHeight="1" x14ac:dyDescent="0.25">
      <c r="A144" s="79"/>
      <c r="B144" s="25" t="s">
        <v>19</v>
      </c>
      <c r="C144" s="24" t="s">
        <v>17</v>
      </c>
      <c r="D144" s="26">
        <v>42</v>
      </c>
      <c r="E144" s="26">
        <v>0</v>
      </c>
      <c r="F144" s="26">
        <v>0</v>
      </c>
      <c r="G144" s="26">
        <v>0</v>
      </c>
      <c r="H144" s="26">
        <v>0</v>
      </c>
      <c r="I144" s="15">
        <f t="shared" si="194"/>
        <v>0</v>
      </c>
      <c r="J144" s="16" t="e">
        <f t="shared" si="162"/>
        <v>#DIV/0!</v>
      </c>
      <c r="K144" s="16" t="e">
        <f t="shared" si="180"/>
        <v>#DIV/0!</v>
      </c>
    </row>
    <row r="145" spans="1:11" x14ac:dyDescent="0.25">
      <c r="A145" s="79"/>
      <c r="B145" s="83" t="s">
        <v>58</v>
      </c>
      <c r="C145" s="11" t="s">
        <v>32</v>
      </c>
      <c r="D145" s="27">
        <f t="shared" ref="D145" si="195">D146+D147</f>
        <v>842</v>
      </c>
      <c r="E145" s="27">
        <f t="shared" ref="E145:I145" si="196">E146+E147</f>
        <v>0</v>
      </c>
      <c r="F145" s="27">
        <f t="shared" si="196"/>
        <v>0</v>
      </c>
      <c r="G145" s="27">
        <f t="shared" si="196"/>
        <v>0</v>
      </c>
      <c r="H145" s="27">
        <f t="shared" si="196"/>
        <v>0</v>
      </c>
      <c r="I145" s="27">
        <f t="shared" si="196"/>
        <v>0</v>
      </c>
      <c r="J145" s="17" t="e">
        <f t="shared" si="162"/>
        <v>#DIV/0!</v>
      </c>
      <c r="K145" s="17" t="e">
        <f t="shared" si="180"/>
        <v>#DIV/0!</v>
      </c>
    </row>
    <row r="146" spans="1:11" x14ac:dyDescent="0.25">
      <c r="A146" s="79"/>
      <c r="B146" s="84"/>
      <c r="C146" s="11" t="s">
        <v>16</v>
      </c>
      <c r="D146" s="27">
        <f t="shared" ref="D146:D147" si="197">D143</f>
        <v>800</v>
      </c>
      <c r="E146" s="27">
        <f t="shared" ref="E146:I147" si="198">E143</f>
        <v>0</v>
      </c>
      <c r="F146" s="27">
        <f t="shared" si="198"/>
        <v>0</v>
      </c>
      <c r="G146" s="27">
        <f t="shared" si="198"/>
        <v>0</v>
      </c>
      <c r="H146" s="27">
        <f t="shared" si="198"/>
        <v>0</v>
      </c>
      <c r="I146" s="27">
        <f t="shared" si="198"/>
        <v>0</v>
      </c>
      <c r="J146" s="17" t="e">
        <f t="shared" si="162"/>
        <v>#DIV/0!</v>
      </c>
      <c r="K146" s="17" t="e">
        <f t="shared" si="180"/>
        <v>#DIV/0!</v>
      </c>
    </row>
    <row r="147" spans="1:11" ht="52.5" customHeight="1" x14ac:dyDescent="0.25">
      <c r="A147" s="80"/>
      <c r="B147" s="85"/>
      <c r="C147" s="11" t="s">
        <v>17</v>
      </c>
      <c r="D147" s="27">
        <f t="shared" si="197"/>
        <v>42</v>
      </c>
      <c r="E147" s="27">
        <f t="shared" si="198"/>
        <v>0</v>
      </c>
      <c r="F147" s="27">
        <f t="shared" si="198"/>
        <v>0</v>
      </c>
      <c r="G147" s="27">
        <f t="shared" si="198"/>
        <v>0</v>
      </c>
      <c r="H147" s="27">
        <f t="shared" si="198"/>
        <v>0</v>
      </c>
      <c r="I147" s="27">
        <f t="shared" si="198"/>
        <v>0</v>
      </c>
      <c r="J147" s="17" t="e">
        <f t="shared" si="162"/>
        <v>#DIV/0!</v>
      </c>
      <c r="K147" s="17" t="e">
        <f t="shared" si="180"/>
        <v>#DIV/0!</v>
      </c>
    </row>
    <row r="148" spans="1:11" x14ac:dyDescent="0.25">
      <c r="A148" s="78" t="s">
        <v>59</v>
      </c>
      <c r="B148" s="81" t="s">
        <v>23</v>
      </c>
      <c r="C148" s="24" t="s">
        <v>32</v>
      </c>
      <c r="D148" s="28">
        <f t="shared" ref="D148" si="199">D149+D150</f>
        <v>305.10000000000002</v>
      </c>
      <c r="E148" s="28">
        <f t="shared" ref="E148:I148" si="200">E149+E150</f>
        <v>825.09999999999991</v>
      </c>
      <c r="F148" s="28">
        <f t="shared" si="200"/>
        <v>520</v>
      </c>
      <c r="G148" s="28">
        <f t="shared" si="200"/>
        <v>825.08332999999993</v>
      </c>
      <c r="H148" s="28">
        <f t="shared" si="200"/>
        <v>305.10000000000002</v>
      </c>
      <c r="I148" s="28">
        <f t="shared" si="200"/>
        <v>1.6669999999976426E-2</v>
      </c>
      <c r="J148" s="16">
        <f t="shared" si="162"/>
        <v>0.99997979638831658</v>
      </c>
      <c r="K148" s="16">
        <f t="shared" si="180"/>
        <v>1.0000000000000004</v>
      </c>
    </row>
    <row r="149" spans="1:11" x14ac:dyDescent="0.25">
      <c r="A149" s="79"/>
      <c r="B149" s="82"/>
      <c r="C149" s="24" t="s">
        <v>16</v>
      </c>
      <c r="D149" s="26">
        <v>289.8</v>
      </c>
      <c r="E149" s="26">
        <v>809.8</v>
      </c>
      <c r="F149" s="26">
        <v>520</v>
      </c>
      <c r="G149" s="26">
        <v>809.78332999999998</v>
      </c>
      <c r="H149" s="26">
        <v>289.8</v>
      </c>
      <c r="I149" s="15">
        <f t="shared" ref="I149:I150" si="201">F149+H149-G149</f>
        <v>1.6669999999976426E-2</v>
      </c>
      <c r="J149" s="16">
        <f t="shared" si="162"/>
        <v>0.99997941467028895</v>
      </c>
      <c r="K149" s="16">
        <f t="shared" si="180"/>
        <v>1.0000000000000002</v>
      </c>
    </row>
    <row r="150" spans="1:11" x14ac:dyDescent="0.25">
      <c r="A150" s="79"/>
      <c r="B150" s="25" t="s">
        <v>19</v>
      </c>
      <c r="C150" s="24" t="s">
        <v>17</v>
      </c>
      <c r="D150" s="26">
        <v>15.3</v>
      </c>
      <c r="E150" s="26">
        <v>15.3</v>
      </c>
      <c r="F150" s="26">
        <v>0</v>
      </c>
      <c r="G150" s="26">
        <v>15.3</v>
      </c>
      <c r="H150" s="26">
        <v>15.3</v>
      </c>
      <c r="I150" s="15">
        <f t="shared" si="201"/>
        <v>0</v>
      </c>
      <c r="J150" s="16">
        <f t="shared" si="162"/>
        <v>1</v>
      </c>
      <c r="K150" s="16">
        <f t="shared" si="180"/>
        <v>1</v>
      </c>
    </row>
    <row r="151" spans="1:11" x14ac:dyDescent="0.25">
      <c r="A151" s="79"/>
      <c r="B151" s="83" t="s">
        <v>38</v>
      </c>
      <c r="C151" s="11" t="s">
        <v>32</v>
      </c>
      <c r="D151" s="27">
        <f t="shared" ref="D151" si="202">D152+D153</f>
        <v>305.10000000000002</v>
      </c>
      <c r="E151" s="27">
        <f t="shared" ref="E151:I151" si="203">E152+E153</f>
        <v>825.09999999999991</v>
      </c>
      <c r="F151" s="27">
        <f t="shared" si="203"/>
        <v>520</v>
      </c>
      <c r="G151" s="27">
        <f t="shared" si="203"/>
        <v>825.08332999999993</v>
      </c>
      <c r="H151" s="27">
        <f t="shared" si="203"/>
        <v>305.10000000000002</v>
      </c>
      <c r="I151" s="27">
        <f t="shared" si="203"/>
        <v>1.6669999999976426E-2</v>
      </c>
      <c r="J151" s="17">
        <f t="shared" si="162"/>
        <v>0.99997979638831658</v>
      </c>
      <c r="K151" s="17">
        <f t="shared" si="180"/>
        <v>1.0000000000000004</v>
      </c>
    </row>
    <row r="152" spans="1:11" x14ac:dyDescent="0.25">
      <c r="A152" s="79"/>
      <c r="B152" s="84"/>
      <c r="C152" s="11" t="s">
        <v>16</v>
      </c>
      <c r="D152" s="27">
        <f t="shared" ref="D152:D153" si="204">D149</f>
        <v>289.8</v>
      </c>
      <c r="E152" s="27">
        <f t="shared" ref="E152:I153" si="205">E149</f>
        <v>809.8</v>
      </c>
      <c r="F152" s="27">
        <f t="shared" si="205"/>
        <v>520</v>
      </c>
      <c r="G152" s="27">
        <f t="shared" si="205"/>
        <v>809.78332999999998</v>
      </c>
      <c r="H152" s="27">
        <f t="shared" si="205"/>
        <v>289.8</v>
      </c>
      <c r="I152" s="27">
        <f t="shared" si="205"/>
        <v>1.6669999999976426E-2</v>
      </c>
      <c r="J152" s="17">
        <f t="shared" si="162"/>
        <v>0.99997941467028895</v>
      </c>
      <c r="K152" s="17">
        <f t="shared" si="180"/>
        <v>1.0000000000000002</v>
      </c>
    </row>
    <row r="153" spans="1:11" x14ac:dyDescent="0.25">
      <c r="A153" s="80"/>
      <c r="B153" s="85"/>
      <c r="C153" s="11" t="s">
        <v>17</v>
      </c>
      <c r="D153" s="27">
        <f t="shared" si="204"/>
        <v>15.3</v>
      </c>
      <c r="E153" s="27">
        <f t="shared" si="205"/>
        <v>15.3</v>
      </c>
      <c r="F153" s="27">
        <f t="shared" si="205"/>
        <v>0</v>
      </c>
      <c r="G153" s="27">
        <f t="shared" si="205"/>
        <v>15.3</v>
      </c>
      <c r="H153" s="27">
        <f t="shared" si="205"/>
        <v>15.3</v>
      </c>
      <c r="I153" s="27">
        <f t="shared" si="205"/>
        <v>0</v>
      </c>
      <c r="J153" s="17">
        <f t="shared" si="162"/>
        <v>1</v>
      </c>
      <c r="K153" s="17">
        <f t="shared" si="180"/>
        <v>1</v>
      </c>
    </row>
    <row r="154" spans="1:11" x14ac:dyDescent="0.25">
      <c r="A154" s="78" t="s">
        <v>60</v>
      </c>
      <c r="B154" s="81" t="s">
        <v>23</v>
      </c>
      <c r="C154" s="24" t="s">
        <v>32</v>
      </c>
      <c r="D154" s="28">
        <f t="shared" ref="D154" si="206">D155+D156</f>
        <v>0</v>
      </c>
      <c r="E154" s="28">
        <f t="shared" ref="E154:I154" si="207">E155+E156</f>
        <v>459.9</v>
      </c>
      <c r="F154" s="28">
        <f t="shared" si="207"/>
        <v>459.9</v>
      </c>
      <c r="G154" s="28">
        <f t="shared" si="207"/>
        <v>459.9</v>
      </c>
      <c r="H154" s="28">
        <f t="shared" si="207"/>
        <v>0</v>
      </c>
      <c r="I154" s="28">
        <f t="shared" si="207"/>
        <v>0</v>
      </c>
      <c r="J154" s="16">
        <f t="shared" si="162"/>
        <v>1</v>
      </c>
      <c r="K154" s="16" t="e">
        <f t="shared" si="180"/>
        <v>#DIV/0!</v>
      </c>
    </row>
    <row r="155" spans="1:11" x14ac:dyDescent="0.25">
      <c r="A155" s="79"/>
      <c r="B155" s="82"/>
      <c r="C155" s="24" t="s">
        <v>16</v>
      </c>
      <c r="D155" s="26">
        <v>0</v>
      </c>
      <c r="E155" s="26">
        <v>459.9</v>
      </c>
      <c r="F155" s="26">
        <v>459.9</v>
      </c>
      <c r="G155" s="26">
        <v>459.9</v>
      </c>
      <c r="H155" s="26">
        <v>0</v>
      </c>
      <c r="I155" s="15">
        <f t="shared" ref="I155:I156" si="208">F155+H155-G155</f>
        <v>0</v>
      </c>
      <c r="J155" s="16">
        <f t="shared" si="162"/>
        <v>1</v>
      </c>
      <c r="K155" s="16" t="e">
        <f t="shared" si="180"/>
        <v>#DIV/0!</v>
      </c>
    </row>
    <row r="156" spans="1:11" x14ac:dyDescent="0.25">
      <c r="A156" s="79"/>
      <c r="B156" s="25" t="s">
        <v>19</v>
      </c>
      <c r="C156" s="24" t="s">
        <v>17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5">
        <f t="shared" si="208"/>
        <v>0</v>
      </c>
      <c r="J156" s="16" t="e">
        <f t="shared" si="162"/>
        <v>#DIV/0!</v>
      </c>
      <c r="K156" s="16" t="e">
        <f t="shared" si="180"/>
        <v>#DIV/0!</v>
      </c>
    </row>
    <row r="157" spans="1:11" x14ac:dyDescent="0.25">
      <c r="A157" s="79"/>
      <c r="B157" s="83" t="s">
        <v>61</v>
      </c>
      <c r="C157" s="11" t="s">
        <v>32</v>
      </c>
      <c r="D157" s="27">
        <f t="shared" ref="D157" si="209">D158+D159</f>
        <v>0</v>
      </c>
      <c r="E157" s="27">
        <f t="shared" ref="E157:I157" si="210">E158+E159</f>
        <v>459.9</v>
      </c>
      <c r="F157" s="27">
        <f t="shared" si="210"/>
        <v>459.9</v>
      </c>
      <c r="G157" s="27">
        <f t="shared" si="210"/>
        <v>459.9</v>
      </c>
      <c r="H157" s="27">
        <f t="shared" si="210"/>
        <v>0</v>
      </c>
      <c r="I157" s="27">
        <f t="shared" si="210"/>
        <v>0</v>
      </c>
      <c r="J157" s="17">
        <f t="shared" si="162"/>
        <v>1</v>
      </c>
      <c r="K157" s="17" t="e">
        <f t="shared" si="180"/>
        <v>#DIV/0!</v>
      </c>
    </row>
    <row r="158" spans="1:11" x14ac:dyDescent="0.25">
      <c r="A158" s="79"/>
      <c r="B158" s="84"/>
      <c r="C158" s="11" t="s">
        <v>16</v>
      </c>
      <c r="D158" s="27">
        <f t="shared" ref="D158:D159" si="211">D155</f>
        <v>0</v>
      </c>
      <c r="E158" s="27">
        <f t="shared" ref="E158:I159" si="212">E155</f>
        <v>459.9</v>
      </c>
      <c r="F158" s="27">
        <f t="shared" si="212"/>
        <v>459.9</v>
      </c>
      <c r="G158" s="27">
        <f t="shared" si="212"/>
        <v>459.9</v>
      </c>
      <c r="H158" s="27">
        <f t="shared" si="212"/>
        <v>0</v>
      </c>
      <c r="I158" s="27">
        <f t="shared" si="212"/>
        <v>0</v>
      </c>
      <c r="J158" s="17">
        <f t="shared" si="162"/>
        <v>1</v>
      </c>
      <c r="K158" s="17" t="e">
        <f t="shared" si="180"/>
        <v>#DIV/0!</v>
      </c>
    </row>
    <row r="159" spans="1:11" ht="30.75" customHeight="1" x14ac:dyDescent="0.25">
      <c r="A159" s="80"/>
      <c r="B159" s="85"/>
      <c r="C159" s="11" t="s">
        <v>17</v>
      </c>
      <c r="D159" s="27">
        <f t="shared" si="211"/>
        <v>0</v>
      </c>
      <c r="E159" s="27">
        <f t="shared" si="212"/>
        <v>0</v>
      </c>
      <c r="F159" s="27">
        <f t="shared" si="212"/>
        <v>0</v>
      </c>
      <c r="G159" s="27">
        <f t="shared" si="212"/>
        <v>0</v>
      </c>
      <c r="H159" s="27">
        <f t="shared" si="212"/>
        <v>0</v>
      </c>
      <c r="I159" s="27">
        <f t="shared" si="212"/>
        <v>0</v>
      </c>
      <c r="J159" s="17" t="e">
        <f t="shared" si="162"/>
        <v>#DIV/0!</v>
      </c>
      <c r="K159" s="17" t="e">
        <f t="shared" si="180"/>
        <v>#DIV/0!</v>
      </c>
    </row>
    <row r="160" spans="1:11" ht="105" x14ac:dyDescent="0.25">
      <c r="A160" s="21" t="s">
        <v>62</v>
      </c>
      <c r="B160" s="22" t="s">
        <v>20</v>
      </c>
      <c r="C160" s="23" t="s">
        <v>16</v>
      </c>
      <c r="D160" s="26">
        <v>0</v>
      </c>
      <c r="E160" s="26">
        <v>0</v>
      </c>
      <c r="F160" s="26">
        <v>399.96</v>
      </c>
      <c r="G160" s="26">
        <v>399.96</v>
      </c>
      <c r="H160" s="26">
        <v>0</v>
      </c>
      <c r="I160" s="15">
        <f t="shared" ref="I160:I161" si="213">F160+H160-G160</f>
        <v>0</v>
      </c>
      <c r="J160" s="16" t="e">
        <f t="shared" ref="J160:J173" si="214">G160/E160</f>
        <v>#DIV/0!</v>
      </c>
      <c r="K160" s="16">
        <f t="shared" si="180"/>
        <v>0</v>
      </c>
    </row>
    <row r="161" spans="1:11" ht="151.5" customHeight="1" x14ac:dyDescent="0.25">
      <c r="A161" s="21" t="s">
        <v>63</v>
      </c>
      <c r="B161" s="22" t="s">
        <v>23</v>
      </c>
      <c r="C161" s="23" t="s">
        <v>16</v>
      </c>
      <c r="D161" s="26">
        <v>150</v>
      </c>
      <c r="E161" s="26">
        <v>70</v>
      </c>
      <c r="F161" s="26">
        <v>0</v>
      </c>
      <c r="G161" s="26">
        <v>70</v>
      </c>
      <c r="H161" s="26">
        <v>70</v>
      </c>
      <c r="I161" s="15">
        <f t="shared" si="213"/>
        <v>0</v>
      </c>
      <c r="J161" s="16">
        <f t="shared" si="214"/>
        <v>1</v>
      </c>
      <c r="K161" s="16">
        <f t="shared" si="180"/>
        <v>1</v>
      </c>
    </row>
    <row r="162" spans="1:11" x14ac:dyDescent="0.25">
      <c r="A162" s="86" t="s">
        <v>64</v>
      </c>
      <c r="B162" s="74" t="s">
        <v>23</v>
      </c>
      <c r="C162" s="47" t="s">
        <v>32</v>
      </c>
      <c r="D162" s="35">
        <f>D163+D164</f>
        <v>4961.8999999999996</v>
      </c>
      <c r="E162" s="35">
        <f t="shared" ref="E162" si="215">E163+E164</f>
        <v>1575.2</v>
      </c>
      <c r="F162" s="35">
        <f t="shared" ref="F162" si="216">F163+F164</f>
        <v>0</v>
      </c>
      <c r="G162" s="35">
        <f t="shared" ref="G162" si="217">G163+G164</f>
        <v>0</v>
      </c>
      <c r="H162" s="35">
        <f t="shared" ref="H162" si="218">H163+H164</f>
        <v>0</v>
      </c>
      <c r="I162" s="35">
        <f t="shared" ref="I162" si="219">I163+I164</f>
        <v>0</v>
      </c>
      <c r="J162" s="46">
        <f t="shared" si="214"/>
        <v>0</v>
      </c>
      <c r="K162" s="46">
        <f t="shared" si="180"/>
        <v>0</v>
      </c>
    </row>
    <row r="163" spans="1:11" x14ac:dyDescent="0.25">
      <c r="A163" s="87"/>
      <c r="B163" s="89"/>
      <c r="C163" s="47" t="s">
        <v>16</v>
      </c>
      <c r="D163" s="45">
        <f>D169+D175+D181+D186</f>
        <v>4748.3999999999996</v>
      </c>
      <c r="E163" s="45">
        <f t="shared" ref="E163:I163" si="220">E169+E175+E181+E186</f>
        <v>1521.4</v>
      </c>
      <c r="F163" s="45">
        <f t="shared" si="220"/>
        <v>0</v>
      </c>
      <c r="G163" s="45">
        <f t="shared" si="220"/>
        <v>0</v>
      </c>
      <c r="H163" s="45">
        <f t="shared" si="220"/>
        <v>0</v>
      </c>
      <c r="I163" s="45">
        <f t="shared" si="220"/>
        <v>0</v>
      </c>
      <c r="J163" s="46">
        <f t="shared" si="214"/>
        <v>0</v>
      </c>
      <c r="K163" s="46">
        <f t="shared" si="180"/>
        <v>0</v>
      </c>
    </row>
    <row r="164" spans="1:11" x14ac:dyDescent="0.25">
      <c r="A164" s="87"/>
      <c r="B164" s="33" t="s">
        <v>19</v>
      </c>
      <c r="C164" s="47" t="s">
        <v>17</v>
      </c>
      <c r="D164" s="45">
        <f>D170+D176+D182</f>
        <v>213.5</v>
      </c>
      <c r="E164" s="45">
        <f t="shared" ref="E164:I164" si="221">E170+E176+E182</f>
        <v>53.8</v>
      </c>
      <c r="F164" s="45">
        <f t="shared" si="221"/>
        <v>0</v>
      </c>
      <c r="G164" s="45">
        <f t="shared" si="221"/>
        <v>0</v>
      </c>
      <c r="H164" s="45">
        <f t="shared" si="221"/>
        <v>0</v>
      </c>
      <c r="I164" s="45">
        <f t="shared" si="221"/>
        <v>0</v>
      </c>
      <c r="J164" s="46">
        <f t="shared" si="214"/>
        <v>0</v>
      </c>
      <c r="K164" s="46">
        <f t="shared" si="180"/>
        <v>0</v>
      </c>
    </row>
    <row r="165" spans="1:11" x14ac:dyDescent="0.25">
      <c r="A165" s="87"/>
      <c r="B165" s="74" t="s">
        <v>21</v>
      </c>
      <c r="C165" s="38" t="s">
        <v>32</v>
      </c>
      <c r="D165" s="35">
        <f>D166+D167</f>
        <v>4261.8999999999996</v>
      </c>
      <c r="E165" s="35">
        <f t="shared" ref="E165:I165" si="222">E166+E167</f>
        <v>1075.2</v>
      </c>
      <c r="F165" s="35">
        <f t="shared" si="222"/>
        <v>0</v>
      </c>
      <c r="G165" s="35">
        <f t="shared" si="222"/>
        <v>0</v>
      </c>
      <c r="H165" s="35">
        <f t="shared" si="222"/>
        <v>0</v>
      </c>
      <c r="I165" s="35">
        <f t="shared" si="222"/>
        <v>0</v>
      </c>
      <c r="J165" s="46">
        <f t="shared" si="214"/>
        <v>0</v>
      </c>
      <c r="K165" s="46">
        <f t="shared" si="180"/>
        <v>0</v>
      </c>
    </row>
    <row r="166" spans="1:11" x14ac:dyDescent="0.25">
      <c r="A166" s="87"/>
      <c r="B166" s="89"/>
      <c r="C166" s="38" t="s">
        <v>16</v>
      </c>
      <c r="D166" s="45">
        <f>D169+D175+D181</f>
        <v>4048.4</v>
      </c>
      <c r="E166" s="45">
        <f t="shared" ref="E166:I166" si="223">E169+E175+E181</f>
        <v>1021.4</v>
      </c>
      <c r="F166" s="45">
        <f t="shared" si="223"/>
        <v>0</v>
      </c>
      <c r="G166" s="45">
        <f t="shared" si="223"/>
        <v>0</v>
      </c>
      <c r="H166" s="45">
        <f t="shared" si="223"/>
        <v>0</v>
      </c>
      <c r="I166" s="45">
        <f t="shared" si="223"/>
        <v>0</v>
      </c>
      <c r="J166" s="46">
        <f t="shared" si="214"/>
        <v>0</v>
      </c>
      <c r="K166" s="46">
        <f t="shared" si="180"/>
        <v>0</v>
      </c>
    </row>
    <row r="167" spans="1:11" x14ac:dyDescent="0.25">
      <c r="A167" s="88"/>
      <c r="B167" s="90"/>
      <c r="C167" s="38" t="s">
        <v>17</v>
      </c>
      <c r="D167" s="45">
        <f>D170+D176+D182</f>
        <v>213.5</v>
      </c>
      <c r="E167" s="45">
        <f t="shared" ref="E167:I167" si="224">E170+E176+E182</f>
        <v>53.8</v>
      </c>
      <c r="F167" s="45">
        <f t="shared" si="224"/>
        <v>0</v>
      </c>
      <c r="G167" s="45">
        <f t="shared" si="224"/>
        <v>0</v>
      </c>
      <c r="H167" s="45">
        <f t="shared" si="224"/>
        <v>0</v>
      </c>
      <c r="I167" s="45">
        <f t="shared" si="224"/>
        <v>0</v>
      </c>
      <c r="J167" s="46">
        <f t="shared" si="214"/>
        <v>0</v>
      </c>
      <c r="K167" s="46">
        <f t="shared" si="180"/>
        <v>0</v>
      </c>
    </row>
    <row r="168" spans="1:11" x14ac:dyDescent="0.25">
      <c r="A168" s="78" t="s">
        <v>83</v>
      </c>
      <c r="B168" s="81" t="s">
        <v>23</v>
      </c>
      <c r="C168" s="24" t="s">
        <v>32</v>
      </c>
      <c r="D168" s="28">
        <f t="shared" ref="D168:I168" si="225">D169+D170</f>
        <v>632</v>
      </c>
      <c r="E168" s="28">
        <f t="shared" si="225"/>
        <v>0</v>
      </c>
      <c r="F168" s="28">
        <f t="shared" si="225"/>
        <v>0</v>
      </c>
      <c r="G168" s="28">
        <f t="shared" si="225"/>
        <v>0</v>
      </c>
      <c r="H168" s="28">
        <f t="shared" si="225"/>
        <v>0</v>
      </c>
      <c r="I168" s="28">
        <f t="shared" si="225"/>
        <v>0</v>
      </c>
      <c r="J168" s="16" t="e">
        <f t="shared" si="214"/>
        <v>#DIV/0!</v>
      </c>
      <c r="K168" s="16" t="e">
        <f t="shared" si="180"/>
        <v>#DIV/0!</v>
      </c>
    </row>
    <row r="169" spans="1:11" x14ac:dyDescent="0.25">
      <c r="A169" s="79"/>
      <c r="B169" s="82"/>
      <c r="C169" s="24" t="s">
        <v>16</v>
      </c>
      <c r="D169" s="26">
        <v>600</v>
      </c>
      <c r="E169" s="26">
        <v>0</v>
      </c>
      <c r="F169" s="26">
        <v>0</v>
      </c>
      <c r="G169" s="26">
        <v>0</v>
      </c>
      <c r="H169" s="26">
        <v>0</v>
      </c>
      <c r="I169" s="15">
        <f t="shared" ref="I169:I170" si="226">F169+H169-G169</f>
        <v>0</v>
      </c>
      <c r="J169" s="16" t="e">
        <f t="shared" si="214"/>
        <v>#DIV/0!</v>
      </c>
      <c r="K169" s="16" t="e">
        <f t="shared" si="180"/>
        <v>#DIV/0!</v>
      </c>
    </row>
    <row r="170" spans="1:11" x14ac:dyDescent="0.25">
      <c r="A170" s="79"/>
      <c r="B170" s="25" t="s">
        <v>19</v>
      </c>
      <c r="C170" s="24" t="s">
        <v>17</v>
      </c>
      <c r="D170" s="26">
        <v>32</v>
      </c>
      <c r="E170" s="26">
        <v>0</v>
      </c>
      <c r="F170" s="26">
        <v>0</v>
      </c>
      <c r="G170" s="26">
        <v>0</v>
      </c>
      <c r="H170" s="26">
        <v>0</v>
      </c>
      <c r="I170" s="15">
        <f t="shared" si="226"/>
        <v>0</v>
      </c>
      <c r="J170" s="16" t="e">
        <f t="shared" si="214"/>
        <v>#DIV/0!</v>
      </c>
      <c r="K170" s="16" t="e">
        <f t="shared" si="180"/>
        <v>#DIV/0!</v>
      </c>
    </row>
    <row r="171" spans="1:11" x14ac:dyDescent="0.25">
      <c r="A171" s="79"/>
      <c r="B171" s="83" t="s">
        <v>52</v>
      </c>
      <c r="C171" s="11" t="s">
        <v>32</v>
      </c>
      <c r="D171" s="27">
        <f t="shared" ref="D171:I171" si="227">D172+D173</f>
        <v>632</v>
      </c>
      <c r="E171" s="27">
        <f t="shared" si="227"/>
        <v>0</v>
      </c>
      <c r="F171" s="27">
        <f t="shared" si="227"/>
        <v>0</v>
      </c>
      <c r="G171" s="27">
        <f t="shared" si="227"/>
        <v>0</v>
      </c>
      <c r="H171" s="27">
        <f t="shared" si="227"/>
        <v>0</v>
      </c>
      <c r="I171" s="27">
        <f t="shared" si="227"/>
        <v>0</v>
      </c>
      <c r="J171" s="17" t="e">
        <f t="shared" si="214"/>
        <v>#DIV/0!</v>
      </c>
      <c r="K171" s="17" t="e">
        <f t="shared" si="180"/>
        <v>#DIV/0!</v>
      </c>
    </row>
    <row r="172" spans="1:11" x14ac:dyDescent="0.25">
      <c r="A172" s="79"/>
      <c r="B172" s="84"/>
      <c r="C172" s="11" t="s">
        <v>16</v>
      </c>
      <c r="D172" s="27">
        <f t="shared" ref="D172:E172" si="228">D169</f>
        <v>600</v>
      </c>
      <c r="E172" s="27">
        <f t="shared" si="228"/>
        <v>0</v>
      </c>
      <c r="F172" s="14">
        <v>0</v>
      </c>
      <c r="G172" s="14">
        <v>0</v>
      </c>
      <c r="H172" s="14">
        <v>0</v>
      </c>
      <c r="I172" s="14">
        <f t="shared" ref="I172:I173" si="229">F172+H172-G172</f>
        <v>0</v>
      </c>
      <c r="J172" s="17" t="e">
        <f t="shared" si="214"/>
        <v>#DIV/0!</v>
      </c>
      <c r="K172" s="17" t="e">
        <f t="shared" si="180"/>
        <v>#DIV/0!</v>
      </c>
    </row>
    <row r="173" spans="1:11" x14ac:dyDescent="0.25">
      <c r="A173" s="80"/>
      <c r="B173" s="85"/>
      <c r="C173" s="11" t="s">
        <v>17</v>
      </c>
      <c r="D173" s="27">
        <f t="shared" ref="D173:E173" si="230">D170</f>
        <v>32</v>
      </c>
      <c r="E173" s="27">
        <f t="shared" si="230"/>
        <v>0</v>
      </c>
      <c r="F173" s="14">
        <v>0</v>
      </c>
      <c r="G173" s="14">
        <v>0</v>
      </c>
      <c r="H173" s="14">
        <v>0</v>
      </c>
      <c r="I173" s="14">
        <f t="shared" si="229"/>
        <v>0</v>
      </c>
      <c r="J173" s="17" t="e">
        <f t="shared" si="214"/>
        <v>#DIV/0!</v>
      </c>
      <c r="K173" s="17" t="e">
        <f t="shared" si="180"/>
        <v>#DIV/0!</v>
      </c>
    </row>
    <row r="174" spans="1:11" x14ac:dyDescent="0.25">
      <c r="A174" s="78" t="s">
        <v>84</v>
      </c>
      <c r="B174" s="81" t="s">
        <v>23</v>
      </c>
      <c r="C174" s="24" t="s">
        <v>32</v>
      </c>
      <c r="D174" s="28">
        <f t="shared" ref="D174:I174" si="231">D175+D176</f>
        <v>660</v>
      </c>
      <c r="E174" s="28">
        <f t="shared" si="231"/>
        <v>0</v>
      </c>
      <c r="F174" s="28">
        <f t="shared" si="231"/>
        <v>0</v>
      </c>
      <c r="G174" s="28">
        <f t="shared" si="231"/>
        <v>0</v>
      </c>
      <c r="H174" s="28">
        <f t="shared" si="231"/>
        <v>0</v>
      </c>
      <c r="I174" s="28">
        <f t="shared" si="231"/>
        <v>0</v>
      </c>
      <c r="J174" s="16" t="e">
        <f t="shared" ref="J174:J179" si="232">G174/E174</f>
        <v>#DIV/0!</v>
      </c>
      <c r="K174" s="16" t="e">
        <f t="shared" si="180"/>
        <v>#DIV/0!</v>
      </c>
    </row>
    <row r="175" spans="1:11" x14ac:dyDescent="0.25">
      <c r="A175" s="79"/>
      <c r="B175" s="82"/>
      <c r="C175" s="24" t="s">
        <v>16</v>
      </c>
      <c r="D175" s="26">
        <v>627</v>
      </c>
      <c r="E175" s="26">
        <v>0</v>
      </c>
      <c r="F175" s="26">
        <v>0</v>
      </c>
      <c r="G175" s="26">
        <v>0</v>
      </c>
      <c r="H175" s="26">
        <v>0</v>
      </c>
      <c r="I175" s="15">
        <f t="shared" ref="I175:I176" si="233">F175+H175-G175</f>
        <v>0</v>
      </c>
      <c r="J175" s="16" t="e">
        <f t="shared" si="232"/>
        <v>#DIV/0!</v>
      </c>
      <c r="K175" s="16" t="e">
        <f t="shared" si="180"/>
        <v>#DIV/0!</v>
      </c>
    </row>
    <row r="176" spans="1:11" x14ac:dyDescent="0.25">
      <c r="A176" s="79"/>
      <c r="B176" s="25" t="s">
        <v>19</v>
      </c>
      <c r="C176" s="24" t="s">
        <v>17</v>
      </c>
      <c r="D176" s="26">
        <v>33</v>
      </c>
      <c r="E176" s="26">
        <v>0</v>
      </c>
      <c r="F176" s="26">
        <v>0</v>
      </c>
      <c r="G176" s="26">
        <v>0</v>
      </c>
      <c r="H176" s="26">
        <v>0</v>
      </c>
      <c r="I176" s="15">
        <f t="shared" si="233"/>
        <v>0</v>
      </c>
      <c r="J176" s="16" t="e">
        <f t="shared" si="232"/>
        <v>#DIV/0!</v>
      </c>
      <c r="K176" s="16" t="e">
        <f t="shared" si="180"/>
        <v>#DIV/0!</v>
      </c>
    </row>
    <row r="177" spans="1:11" x14ac:dyDescent="0.25">
      <c r="A177" s="79"/>
      <c r="B177" s="83" t="s">
        <v>52</v>
      </c>
      <c r="C177" s="11" t="s">
        <v>32</v>
      </c>
      <c r="D177" s="27">
        <f t="shared" ref="D177:I177" si="234">D178+D179</f>
        <v>660</v>
      </c>
      <c r="E177" s="27">
        <f t="shared" si="234"/>
        <v>0</v>
      </c>
      <c r="F177" s="27">
        <f t="shared" si="234"/>
        <v>0</v>
      </c>
      <c r="G177" s="27">
        <f t="shared" si="234"/>
        <v>0</v>
      </c>
      <c r="H177" s="27">
        <f t="shared" si="234"/>
        <v>0</v>
      </c>
      <c r="I177" s="27">
        <f t="shared" si="234"/>
        <v>0</v>
      </c>
      <c r="J177" s="17" t="e">
        <f t="shared" si="232"/>
        <v>#DIV/0!</v>
      </c>
      <c r="K177" s="17" t="e">
        <f t="shared" si="180"/>
        <v>#DIV/0!</v>
      </c>
    </row>
    <row r="178" spans="1:11" x14ac:dyDescent="0.25">
      <c r="A178" s="79"/>
      <c r="B178" s="84"/>
      <c r="C178" s="11" t="s">
        <v>16</v>
      </c>
      <c r="D178" s="27">
        <f t="shared" ref="D178:E178" si="235">D175</f>
        <v>627</v>
      </c>
      <c r="E178" s="27">
        <f t="shared" si="235"/>
        <v>0</v>
      </c>
      <c r="F178" s="14">
        <v>0</v>
      </c>
      <c r="G178" s="14">
        <v>0</v>
      </c>
      <c r="H178" s="14">
        <v>0</v>
      </c>
      <c r="I178" s="14">
        <f t="shared" ref="I178:I179" si="236">F178+H178-G178</f>
        <v>0</v>
      </c>
      <c r="J178" s="17" t="e">
        <f t="shared" si="232"/>
        <v>#DIV/0!</v>
      </c>
      <c r="K178" s="17" t="e">
        <f t="shared" si="180"/>
        <v>#DIV/0!</v>
      </c>
    </row>
    <row r="179" spans="1:11" x14ac:dyDescent="0.25">
      <c r="A179" s="80"/>
      <c r="B179" s="85"/>
      <c r="C179" s="11" t="s">
        <v>17</v>
      </c>
      <c r="D179" s="27">
        <f t="shared" ref="D179:E179" si="237">D176</f>
        <v>33</v>
      </c>
      <c r="E179" s="27">
        <f t="shared" si="237"/>
        <v>0</v>
      </c>
      <c r="F179" s="14">
        <v>0</v>
      </c>
      <c r="G179" s="14">
        <v>0</v>
      </c>
      <c r="H179" s="14">
        <v>0</v>
      </c>
      <c r="I179" s="14">
        <f t="shared" si="236"/>
        <v>0</v>
      </c>
      <c r="J179" s="17" t="e">
        <f t="shared" si="232"/>
        <v>#DIV/0!</v>
      </c>
      <c r="K179" s="17" t="e">
        <f t="shared" si="180"/>
        <v>#DIV/0!</v>
      </c>
    </row>
    <row r="180" spans="1:11" ht="15" customHeight="1" x14ac:dyDescent="0.25">
      <c r="A180" s="78" t="s">
        <v>65</v>
      </c>
      <c r="B180" s="81" t="s">
        <v>23</v>
      </c>
      <c r="C180" s="24" t="s">
        <v>32</v>
      </c>
      <c r="D180" s="28">
        <f t="shared" ref="D180:I180" si="238">D181+D182</f>
        <v>2969.9</v>
      </c>
      <c r="E180" s="28">
        <f t="shared" si="238"/>
        <v>1075.2</v>
      </c>
      <c r="F180" s="28">
        <f t="shared" si="238"/>
        <v>0</v>
      </c>
      <c r="G180" s="28">
        <f t="shared" si="238"/>
        <v>0</v>
      </c>
      <c r="H180" s="28">
        <f t="shared" si="238"/>
        <v>0</v>
      </c>
      <c r="I180" s="28">
        <f t="shared" si="238"/>
        <v>0</v>
      </c>
      <c r="J180" s="16">
        <f t="shared" ref="J180:J182" si="239">G180/E180</f>
        <v>0</v>
      </c>
      <c r="K180" s="16">
        <f t="shared" si="180"/>
        <v>0</v>
      </c>
    </row>
    <row r="181" spans="1:11" x14ac:dyDescent="0.25">
      <c r="A181" s="79"/>
      <c r="B181" s="82"/>
      <c r="C181" s="24" t="s">
        <v>16</v>
      </c>
      <c r="D181" s="26">
        <v>2821.4</v>
      </c>
      <c r="E181" s="26">
        <v>1021.4</v>
      </c>
      <c r="F181" s="26">
        <v>0</v>
      </c>
      <c r="G181" s="26">
        <v>0</v>
      </c>
      <c r="H181" s="26">
        <v>0</v>
      </c>
      <c r="I181" s="15">
        <f t="shared" ref="I181:I182" si="240">F181+H181-G181</f>
        <v>0</v>
      </c>
      <c r="J181" s="16">
        <f t="shared" si="239"/>
        <v>0</v>
      </c>
      <c r="K181" s="16">
        <f t="shared" si="180"/>
        <v>0</v>
      </c>
    </row>
    <row r="182" spans="1:11" x14ac:dyDescent="0.25">
      <c r="A182" s="79"/>
      <c r="B182" s="25" t="s">
        <v>19</v>
      </c>
      <c r="C182" s="24" t="s">
        <v>17</v>
      </c>
      <c r="D182" s="26">
        <v>148.5</v>
      </c>
      <c r="E182" s="26">
        <v>53.8</v>
      </c>
      <c r="F182" s="26">
        <v>0</v>
      </c>
      <c r="G182" s="26">
        <v>0</v>
      </c>
      <c r="H182" s="26">
        <v>0</v>
      </c>
      <c r="I182" s="15">
        <f t="shared" si="240"/>
        <v>0</v>
      </c>
      <c r="J182" s="16">
        <f t="shared" si="239"/>
        <v>0</v>
      </c>
      <c r="K182" s="16">
        <f t="shared" si="180"/>
        <v>0</v>
      </c>
    </row>
    <row r="183" spans="1:11" ht="15" customHeight="1" x14ac:dyDescent="0.25">
      <c r="A183" s="79"/>
      <c r="B183" s="83" t="s">
        <v>38</v>
      </c>
      <c r="C183" s="11" t="s">
        <v>32</v>
      </c>
      <c r="D183" s="27">
        <f t="shared" ref="D183:I183" si="241">D184+D185</f>
        <v>2969.9</v>
      </c>
      <c r="E183" s="27">
        <f t="shared" si="241"/>
        <v>1075.2</v>
      </c>
      <c r="F183" s="27">
        <f t="shared" si="241"/>
        <v>0</v>
      </c>
      <c r="G183" s="27">
        <f t="shared" si="241"/>
        <v>0</v>
      </c>
      <c r="H183" s="27">
        <f t="shared" si="241"/>
        <v>0</v>
      </c>
      <c r="I183" s="27">
        <f t="shared" si="241"/>
        <v>0</v>
      </c>
      <c r="J183" s="17">
        <f t="shared" ref="J183:J186" si="242">G183/E183</f>
        <v>0</v>
      </c>
      <c r="K183" s="17">
        <f t="shared" si="180"/>
        <v>0</v>
      </c>
    </row>
    <row r="184" spans="1:11" x14ac:dyDescent="0.25">
      <c r="A184" s="79"/>
      <c r="B184" s="84"/>
      <c r="C184" s="11" t="s">
        <v>16</v>
      </c>
      <c r="D184" s="27">
        <f t="shared" ref="D184:E185" si="243">D181</f>
        <v>2821.4</v>
      </c>
      <c r="E184" s="27">
        <f t="shared" si="243"/>
        <v>1021.4</v>
      </c>
      <c r="F184" s="14">
        <v>0</v>
      </c>
      <c r="G184" s="14">
        <v>0</v>
      </c>
      <c r="H184" s="14">
        <v>0</v>
      </c>
      <c r="I184" s="14">
        <f t="shared" ref="I184:I186" si="244">F184+H184-G184</f>
        <v>0</v>
      </c>
      <c r="J184" s="17">
        <f t="shared" si="242"/>
        <v>0</v>
      </c>
      <c r="K184" s="17">
        <f t="shared" si="180"/>
        <v>0</v>
      </c>
    </row>
    <row r="185" spans="1:11" ht="40.5" customHeight="1" x14ac:dyDescent="0.25">
      <c r="A185" s="80"/>
      <c r="B185" s="85"/>
      <c r="C185" s="11" t="s">
        <v>17</v>
      </c>
      <c r="D185" s="27">
        <f t="shared" si="243"/>
        <v>148.5</v>
      </c>
      <c r="E185" s="27">
        <f t="shared" si="243"/>
        <v>53.8</v>
      </c>
      <c r="F185" s="14">
        <v>0</v>
      </c>
      <c r="G185" s="14">
        <v>0</v>
      </c>
      <c r="H185" s="14">
        <v>0</v>
      </c>
      <c r="I185" s="14">
        <f t="shared" si="244"/>
        <v>0</v>
      </c>
      <c r="J185" s="17">
        <f t="shared" si="242"/>
        <v>0</v>
      </c>
      <c r="K185" s="17">
        <f t="shared" si="180"/>
        <v>0</v>
      </c>
    </row>
    <row r="186" spans="1:11" ht="149.25" customHeight="1" x14ac:dyDescent="0.25">
      <c r="A186" s="52" t="s">
        <v>85</v>
      </c>
      <c r="B186" s="53" t="s">
        <v>23</v>
      </c>
      <c r="C186" s="24" t="s">
        <v>16</v>
      </c>
      <c r="D186" s="28">
        <v>700</v>
      </c>
      <c r="E186" s="28">
        <v>500</v>
      </c>
      <c r="F186" s="26">
        <v>0</v>
      </c>
      <c r="G186" s="26">
        <v>0</v>
      </c>
      <c r="H186" s="26">
        <v>0</v>
      </c>
      <c r="I186" s="15">
        <f t="shared" si="244"/>
        <v>0</v>
      </c>
      <c r="J186" s="16">
        <f t="shared" si="242"/>
        <v>0</v>
      </c>
      <c r="K186" s="16">
        <f t="shared" si="180"/>
        <v>0</v>
      </c>
    </row>
    <row r="187" spans="1:11" ht="15" customHeight="1" x14ac:dyDescent="0.25">
      <c r="A187" s="66" t="s">
        <v>86</v>
      </c>
      <c r="B187" s="74" t="s">
        <v>23</v>
      </c>
      <c r="C187" s="32" t="s">
        <v>32</v>
      </c>
      <c r="D187" s="35">
        <f t="shared" ref="D187:H187" si="245">D188+D189+D190</f>
        <v>11473.8</v>
      </c>
      <c r="E187" s="35">
        <f t="shared" si="245"/>
        <v>11473.8</v>
      </c>
      <c r="F187" s="35">
        <f t="shared" si="245"/>
        <v>0</v>
      </c>
      <c r="G187" s="35">
        <f t="shared" si="245"/>
        <v>0</v>
      </c>
      <c r="H187" s="35">
        <f t="shared" si="245"/>
        <v>0</v>
      </c>
      <c r="I187" s="35">
        <f>F187+H187-G187</f>
        <v>0</v>
      </c>
      <c r="J187" s="39">
        <f>G187/E187</f>
        <v>0</v>
      </c>
      <c r="K187" s="39">
        <f t="shared" si="180"/>
        <v>0</v>
      </c>
    </row>
    <row r="188" spans="1:11" x14ac:dyDescent="0.25">
      <c r="A188" s="66"/>
      <c r="B188" s="75"/>
      <c r="C188" s="32" t="s">
        <v>15</v>
      </c>
      <c r="D188" s="35">
        <v>10394.299999999999</v>
      </c>
      <c r="E188" s="35">
        <v>10394.299999999999</v>
      </c>
      <c r="F188" s="35">
        <v>0</v>
      </c>
      <c r="G188" s="35">
        <v>0</v>
      </c>
      <c r="H188" s="35">
        <v>0</v>
      </c>
      <c r="I188" s="35">
        <f>F188+H188-G188</f>
        <v>0</v>
      </c>
      <c r="J188" s="39">
        <f>G188/E188</f>
        <v>0</v>
      </c>
      <c r="K188" s="39">
        <f t="shared" si="180"/>
        <v>0</v>
      </c>
    </row>
    <row r="189" spans="1:11" x14ac:dyDescent="0.25">
      <c r="A189" s="66"/>
      <c r="B189" s="75"/>
      <c r="C189" s="32" t="s">
        <v>16</v>
      </c>
      <c r="D189" s="35">
        <v>1028.0999999999999</v>
      </c>
      <c r="E189" s="35">
        <v>1028.0999999999999</v>
      </c>
      <c r="F189" s="35">
        <v>0</v>
      </c>
      <c r="G189" s="35">
        <v>0</v>
      </c>
      <c r="H189" s="35">
        <v>0</v>
      </c>
      <c r="I189" s="35">
        <f>F189+H189-G189</f>
        <v>0</v>
      </c>
      <c r="J189" s="39">
        <f>G189/E189</f>
        <v>0</v>
      </c>
      <c r="K189" s="39">
        <f t="shared" si="180"/>
        <v>0</v>
      </c>
    </row>
    <row r="190" spans="1:11" x14ac:dyDescent="0.25">
      <c r="A190" s="66"/>
      <c r="B190" s="54" t="s">
        <v>19</v>
      </c>
      <c r="C190" s="32" t="s">
        <v>17</v>
      </c>
      <c r="D190" s="35">
        <v>51.4</v>
      </c>
      <c r="E190" s="35">
        <v>51.4</v>
      </c>
      <c r="F190" s="35">
        <v>0</v>
      </c>
      <c r="G190" s="35">
        <v>0</v>
      </c>
      <c r="H190" s="35">
        <v>0</v>
      </c>
      <c r="I190" s="35">
        <f>F190+H190-G190</f>
        <v>0</v>
      </c>
      <c r="J190" s="39">
        <f>G190/E190</f>
        <v>0</v>
      </c>
      <c r="K190" s="39">
        <f t="shared" si="180"/>
        <v>0</v>
      </c>
    </row>
    <row r="191" spans="1:11" ht="15" customHeight="1" x14ac:dyDescent="0.25">
      <c r="A191" s="66"/>
      <c r="B191" s="76" t="s">
        <v>87</v>
      </c>
      <c r="C191" s="34" t="s">
        <v>32</v>
      </c>
      <c r="D191" s="27">
        <f t="shared" ref="D191:H191" si="246">D192+D193+D194</f>
        <v>11473.8</v>
      </c>
      <c r="E191" s="27">
        <f t="shared" si="246"/>
        <v>11473.8</v>
      </c>
      <c r="F191" s="27">
        <f t="shared" si="246"/>
        <v>0</v>
      </c>
      <c r="G191" s="27">
        <f t="shared" si="246"/>
        <v>0</v>
      </c>
      <c r="H191" s="27">
        <f t="shared" si="246"/>
        <v>0</v>
      </c>
      <c r="I191" s="14">
        <f t="shared" ref="I191:I194" si="247">F191+H191-G191</f>
        <v>0</v>
      </c>
      <c r="J191" s="17">
        <f t="shared" ref="J191:J194" si="248">G191/E191</f>
        <v>0</v>
      </c>
      <c r="K191" s="17">
        <f t="shared" si="180"/>
        <v>0</v>
      </c>
    </row>
    <row r="192" spans="1:11" x14ac:dyDescent="0.25">
      <c r="A192" s="66"/>
      <c r="B192" s="77"/>
      <c r="C192" s="34" t="s">
        <v>15</v>
      </c>
      <c r="D192" s="27">
        <f t="shared" ref="D192:H194" si="249">D188</f>
        <v>10394.299999999999</v>
      </c>
      <c r="E192" s="27">
        <f t="shared" si="249"/>
        <v>10394.299999999999</v>
      </c>
      <c r="F192" s="27">
        <f t="shared" si="249"/>
        <v>0</v>
      </c>
      <c r="G192" s="27">
        <f t="shared" si="249"/>
        <v>0</v>
      </c>
      <c r="H192" s="27">
        <f t="shared" si="249"/>
        <v>0</v>
      </c>
      <c r="I192" s="14">
        <f t="shared" si="247"/>
        <v>0</v>
      </c>
      <c r="J192" s="17">
        <f t="shared" si="248"/>
        <v>0</v>
      </c>
      <c r="K192" s="17">
        <f t="shared" si="180"/>
        <v>0</v>
      </c>
    </row>
    <row r="193" spans="1:11" x14ac:dyDescent="0.25">
      <c r="A193" s="66"/>
      <c r="B193" s="77"/>
      <c r="C193" s="34" t="s">
        <v>16</v>
      </c>
      <c r="D193" s="27">
        <f t="shared" si="249"/>
        <v>1028.0999999999999</v>
      </c>
      <c r="E193" s="27">
        <f t="shared" si="249"/>
        <v>1028.0999999999999</v>
      </c>
      <c r="F193" s="27">
        <f t="shared" si="249"/>
        <v>0</v>
      </c>
      <c r="G193" s="27">
        <f t="shared" si="249"/>
        <v>0</v>
      </c>
      <c r="H193" s="27">
        <f t="shared" si="249"/>
        <v>0</v>
      </c>
      <c r="I193" s="14">
        <f t="shared" si="247"/>
        <v>0</v>
      </c>
      <c r="J193" s="17">
        <f t="shared" si="248"/>
        <v>0</v>
      </c>
      <c r="K193" s="17">
        <f t="shared" si="180"/>
        <v>0</v>
      </c>
    </row>
    <row r="194" spans="1:11" x14ac:dyDescent="0.25">
      <c r="A194" s="66"/>
      <c r="B194" s="77"/>
      <c r="C194" s="34" t="s">
        <v>17</v>
      </c>
      <c r="D194" s="27">
        <f t="shared" si="249"/>
        <v>51.4</v>
      </c>
      <c r="E194" s="27">
        <f t="shared" si="249"/>
        <v>51.4</v>
      </c>
      <c r="F194" s="27">
        <f t="shared" si="249"/>
        <v>0</v>
      </c>
      <c r="G194" s="27">
        <f t="shared" si="249"/>
        <v>0</v>
      </c>
      <c r="H194" s="27">
        <f t="shared" si="249"/>
        <v>0</v>
      </c>
      <c r="I194" s="14">
        <f t="shared" si="247"/>
        <v>0</v>
      </c>
      <c r="J194" s="17">
        <f t="shared" si="248"/>
        <v>0</v>
      </c>
      <c r="K194" s="17">
        <f t="shared" si="180"/>
        <v>0</v>
      </c>
    </row>
    <row r="195" spans="1:11" x14ac:dyDescent="0.25">
      <c r="A195" s="66" t="s">
        <v>66</v>
      </c>
      <c r="B195" s="74" t="s">
        <v>23</v>
      </c>
      <c r="C195" s="32" t="s">
        <v>32</v>
      </c>
      <c r="D195" s="35">
        <f t="shared" ref="D195:H195" si="250">D196+D197+D198</f>
        <v>14045.699999999999</v>
      </c>
      <c r="E195" s="35">
        <f t="shared" si="250"/>
        <v>14045.699999999999</v>
      </c>
      <c r="F195" s="35">
        <f t="shared" si="250"/>
        <v>0</v>
      </c>
      <c r="G195" s="35">
        <f t="shared" si="250"/>
        <v>0</v>
      </c>
      <c r="H195" s="35">
        <f t="shared" si="250"/>
        <v>0</v>
      </c>
      <c r="I195" s="35">
        <f>F195+H195-G195</f>
        <v>0</v>
      </c>
      <c r="J195" s="39">
        <f>G195/E195</f>
        <v>0</v>
      </c>
      <c r="K195" s="39">
        <f t="shared" si="180"/>
        <v>0</v>
      </c>
    </row>
    <row r="196" spans="1:11" x14ac:dyDescent="0.25">
      <c r="A196" s="66"/>
      <c r="B196" s="75"/>
      <c r="C196" s="32" t="s">
        <v>15</v>
      </c>
      <c r="D196" s="35">
        <v>9132.9</v>
      </c>
      <c r="E196" s="35">
        <v>9132.9</v>
      </c>
      <c r="F196" s="35">
        <v>0</v>
      </c>
      <c r="G196" s="35">
        <v>0</v>
      </c>
      <c r="H196" s="35">
        <v>0</v>
      </c>
      <c r="I196" s="35">
        <f>F196+H196-G196</f>
        <v>0</v>
      </c>
      <c r="J196" s="39">
        <f>G196/E196</f>
        <v>0</v>
      </c>
      <c r="K196" s="39">
        <f t="shared" ref="K196:K259" si="251">H196/(E196-F196)</f>
        <v>0</v>
      </c>
    </row>
    <row r="197" spans="1:11" x14ac:dyDescent="0.25">
      <c r="A197" s="66"/>
      <c r="B197" s="75"/>
      <c r="C197" s="32" t="s">
        <v>16</v>
      </c>
      <c r="D197" s="35">
        <v>4667.2</v>
      </c>
      <c r="E197" s="35">
        <v>4667.2</v>
      </c>
      <c r="F197" s="35">
        <v>0</v>
      </c>
      <c r="G197" s="35">
        <v>0</v>
      </c>
      <c r="H197" s="35">
        <v>0</v>
      </c>
      <c r="I197" s="35">
        <f>F197+H197-G197</f>
        <v>0</v>
      </c>
      <c r="J197" s="39">
        <f>G197/E197</f>
        <v>0</v>
      </c>
      <c r="K197" s="39">
        <f t="shared" si="251"/>
        <v>0</v>
      </c>
    </row>
    <row r="198" spans="1:11" x14ac:dyDescent="0.25">
      <c r="A198" s="66"/>
      <c r="B198" s="33" t="s">
        <v>19</v>
      </c>
      <c r="C198" s="32" t="s">
        <v>17</v>
      </c>
      <c r="D198" s="35">
        <v>245.6</v>
      </c>
      <c r="E198" s="35">
        <v>245.6</v>
      </c>
      <c r="F198" s="35">
        <v>0</v>
      </c>
      <c r="G198" s="35">
        <v>0</v>
      </c>
      <c r="H198" s="35">
        <v>0</v>
      </c>
      <c r="I198" s="35">
        <f>F198+H198-G198</f>
        <v>0</v>
      </c>
      <c r="J198" s="39">
        <f>G198/E198</f>
        <v>0</v>
      </c>
      <c r="K198" s="39">
        <f t="shared" si="251"/>
        <v>0</v>
      </c>
    </row>
    <row r="199" spans="1:11" x14ac:dyDescent="0.25">
      <c r="A199" s="66"/>
      <c r="B199" s="76" t="s">
        <v>52</v>
      </c>
      <c r="C199" s="34" t="s">
        <v>32</v>
      </c>
      <c r="D199" s="27">
        <f t="shared" ref="D199:H199" si="252">D200+D201+D202</f>
        <v>14045.699999999999</v>
      </c>
      <c r="E199" s="27">
        <f t="shared" si="252"/>
        <v>14045.699999999999</v>
      </c>
      <c r="F199" s="27">
        <f t="shared" si="252"/>
        <v>0</v>
      </c>
      <c r="G199" s="27">
        <f t="shared" si="252"/>
        <v>0</v>
      </c>
      <c r="H199" s="27">
        <f t="shared" si="252"/>
        <v>0</v>
      </c>
      <c r="I199" s="14">
        <f t="shared" ref="I199:I202" si="253">F199+H199-G199</f>
        <v>0</v>
      </c>
      <c r="J199" s="17">
        <f t="shared" ref="J199:J202" si="254">G199/E199</f>
        <v>0</v>
      </c>
      <c r="K199" s="17">
        <f t="shared" si="251"/>
        <v>0</v>
      </c>
    </row>
    <row r="200" spans="1:11" x14ac:dyDescent="0.25">
      <c r="A200" s="66"/>
      <c r="B200" s="77"/>
      <c r="C200" s="34" t="s">
        <v>15</v>
      </c>
      <c r="D200" s="27">
        <f t="shared" ref="D200" si="255">D196</f>
        <v>9132.9</v>
      </c>
      <c r="E200" s="27">
        <f t="shared" ref="E200:H202" si="256">E196</f>
        <v>9132.9</v>
      </c>
      <c r="F200" s="27">
        <f t="shared" si="256"/>
        <v>0</v>
      </c>
      <c r="G200" s="27">
        <f t="shared" si="256"/>
        <v>0</v>
      </c>
      <c r="H200" s="27">
        <f t="shared" si="256"/>
        <v>0</v>
      </c>
      <c r="I200" s="14">
        <f t="shared" si="253"/>
        <v>0</v>
      </c>
      <c r="J200" s="17">
        <f t="shared" si="254"/>
        <v>0</v>
      </c>
      <c r="K200" s="17">
        <f t="shared" si="251"/>
        <v>0</v>
      </c>
    </row>
    <row r="201" spans="1:11" x14ac:dyDescent="0.25">
      <c r="A201" s="66"/>
      <c r="B201" s="77"/>
      <c r="C201" s="34" t="s">
        <v>16</v>
      </c>
      <c r="D201" s="27">
        <f t="shared" ref="D201" si="257">D197</f>
        <v>4667.2</v>
      </c>
      <c r="E201" s="27">
        <f t="shared" si="256"/>
        <v>4667.2</v>
      </c>
      <c r="F201" s="27">
        <f t="shared" si="256"/>
        <v>0</v>
      </c>
      <c r="G201" s="27">
        <f t="shared" si="256"/>
        <v>0</v>
      </c>
      <c r="H201" s="27">
        <f t="shared" si="256"/>
        <v>0</v>
      </c>
      <c r="I201" s="14">
        <f t="shared" si="253"/>
        <v>0</v>
      </c>
      <c r="J201" s="17">
        <f t="shared" si="254"/>
        <v>0</v>
      </c>
      <c r="K201" s="17">
        <f t="shared" si="251"/>
        <v>0</v>
      </c>
    </row>
    <row r="202" spans="1:11" x14ac:dyDescent="0.25">
      <c r="A202" s="66"/>
      <c r="B202" s="77"/>
      <c r="C202" s="34" t="s">
        <v>17</v>
      </c>
      <c r="D202" s="27">
        <f t="shared" ref="D202" si="258">D198</f>
        <v>245.6</v>
      </c>
      <c r="E202" s="27">
        <f t="shared" si="256"/>
        <v>245.6</v>
      </c>
      <c r="F202" s="27">
        <f t="shared" si="256"/>
        <v>0</v>
      </c>
      <c r="G202" s="27">
        <f t="shared" si="256"/>
        <v>0</v>
      </c>
      <c r="H202" s="27">
        <f t="shared" si="256"/>
        <v>0</v>
      </c>
      <c r="I202" s="14">
        <f t="shared" si="253"/>
        <v>0</v>
      </c>
      <c r="J202" s="17">
        <f t="shared" si="254"/>
        <v>0</v>
      </c>
      <c r="K202" s="17">
        <f t="shared" si="251"/>
        <v>0</v>
      </c>
    </row>
    <row r="203" spans="1:11" ht="15" hidden="1" customHeight="1" x14ac:dyDescent="0.25">
      <c r="A203" s="66" t="s">
        <v>67</v>
      </c>
      <c r="B203" s="74" t="s">
        <v>23</v>
      </c>
      <c r="C203" s="32" t="s">
        <v>32</v>
      </c>
      <c r="D203" s="35">
        <f t="shared" ref="D203:H203" si="259">D204+D205+D206</f>
        <v>0</v>
      </c>
      <c r="E203" s="35">
        <f t="shared" si="259"/>
        <v>0</v>
      </c>
      <c r="F203" s="35">
        <f t="shared" si="259"/>
        <v>0</v>
      </c>
      <c r="G203" s="35">
        <f t="shared" si="259"/>
        <v>0</v>
      </c>
      <c r="H203" s="35">
        <f t="shared" si="259"/>
        <v>0</v>
      </c>
      <c r="I203" s="35">
        <f>F203+H203-G203</f>
        <v>0</v>
      </c>
      <c r="J203" s="39" t="e">
        <f>G203/E203</f>
        <v>#DIV/0!</v>
      </c>
      <c r="K203" s="39" t="e">
        <f t="shared" si="251"/>
        <v>#DIV/0!</v>
      </c>
    </row>
    <row r="204" spans="1:11" hidden="1" x14ac:dyDescent="0.25">
      <c r="A204" s="66"/>
      <c r="B204" s="75"/>
      <c r="C204" s="32" t="s">
        <v>15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f>F204+H204-G204</f>
        <v>0</v>
      </c>
      <c r="J204" s="39" t="e">
        <f>G204/E204</f>
        <v>#DIV/0!</v>
      </c>
      <c r="K204" s="39" t="e">
        <f t="shared" si="251"/>
        <v>#DIV/0!</v>
      </c>
    </row>
    <row r="205" spans="1:11" hidden="1" x14ac:dyDescent="0.25">
      <c r="A205" s="66"/>
      <c r="B205" s="75"/>
      <c r="C205" s="32" t="s">
        <v>16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f>F205+H205-G205</f>
        <v>0</v>
      </c>
      <c r="J205" s="39" t="e">
        <f>G205/E205</f>
        <v>#DIV/0!</v>
      </c>
      <c r="K205" s="39" t="e">
        <f t="shared" si="251"/>
        <v>#DIV/0!</v>
      </c>
    </row>
    <row r="206" spans="1:11" hidden="1" x14ac:dyDescent="0.25">
      <c r="A206" s="66"/>
      <c r="B206" s="33" t="s">
        <v>19</v>
      </c>
      <c r="C206" s="32" t="s">
        <v>17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f>F206+H206-G206</f>
        <v>0</v>
      </c>
      <c r="J206" s="39" t="e">
        <f>G206/E206</f>
        <v>#DIV/0!</v>
      </c>
      <c r="K206" s="39" t="e">
        <f t="shared" si="251"/>
        <v>#DIV/0!</v>
      </c>
    </row>
    <row r="207" spans="1:11" ht="15" hidden="1" customHeight="1" x14ac:dyDescent="0.25">
      <c r="A207" s="66"/>
      <c r="B207" s="76" t="s">
        <v>52</v>
      </c>
      <c r="C207" s="34" t="s">
        <v>32</v>
      </c>
      <c r="D207" s="27">
        <f t="shared" ref="D207:H207" si="260">D208+D209+D210</f>
        <v>0</v>
      </c>
      <c r="E207" s="27">
        <f t="shared" si="260"/>
        <v>0</v>
      </c>
      <c r="F207" s="27">
        <f t="shared" si="260"/>
        <v>0</v>
      </c>
      <c r="G207" s="27">
        <f t="shared" si="260"/>
        <v>0</v>
      </c>
      <c r="H207" s="27">
        <f t="shared" si="260"/>
        <v>0</v>
      </c>
      <c r="I207" s="14">
        <f t="shared" ref="I207:I210" si="261">F207+H207-G207</f>
        <v>0</v>
      </c>
      <c r="J207" s="17" t="e">
        <f t="shared" ref="J207:J210" si="262">G207/E207</f>
        <v>#DIV/0!</v>
      </c>
      <c r="K207" s="17" t="e">
        <f t="shared" si="251"/>
        <v>#DIV/0!</v>
      </c>
    </row>
    <row r="208" spans="1:11" hidden="1" x14ac:dyDescent="0.25">
      <c r="A208" s="66"/>
      <c r="B208" s="77"/>
      <c r="C208" s="34" t="s">
        <v>15</v>
      </c>
      <c r="D208" s="27">
        <f t="shared" ref="D208:E210" si="263">D204</f>
        <v>0</v>
      </c>
      <c r="E208" s="27">
        <f t="shared" si="263"/>
        <v>0</v>
      </c>
      <c r="F208" s="27">
        <f t="shared" ref="F208:H208" si="264">F204</f>
        <v>0</v>
      </c>
      <c r="G208" s="27">
        <f t="shared" si="264"/>
        <v>0</v>
      </c>
      <c r="H208" s="27">
        <f t="shared" si="264"/>
        <v>0</v>
      </c>
      <c r="I208" s="14">
        <f t="shared" si="261"/>
        <v>0</v>
      </c>
      <c r="J208" s="17" t="e">
        <f t="shared" si="262"/>
        <v>#DIV/0!</v>
      </c>
      <c r="K208" s="17" t="e">
        <f t="shared" si="251"/>
        <v>#DIV/0!</v>
      </c>
    </row>
    <row r="209" spans="1:19" hidden="1" x14ac:dyDescent="0.25">
      <c r="A209" s="66"/>
      <c r="B209" s="77"/>
      <c r="C209" s="34" t="s">
        <v>16</v>
      </c>
      <c r="D209" s="27">
        <f t="shared" si="263"/>
        <v>0</v>
      </c>
      <c r="E209" s="27">
        <f t="shared" si="263"/>
        <v>0</v>
      </c>
      <c r="F209" s="27">
        <f t="shared" ref="F209:H209" si="265">F205</f>
        <v>0</v>
      </c>
      <c r="G209" s="27">
        <f t="shared" si="265"/>
        <v>0</v>
      </c>
      <c r="H209" s="27">
        <f t="shared" si="265"/>
        <v>0</v>
      </c>
      <c r="I209" s="14">
        <f t="shared" si="261"/>
        <v>0</v>
      </c>
      <c r="J209" s="17" t="e">
        <f t="shared" si="262"/>
        <v>#DIV/0!</v>
      </c>
      <c r="K209" s="17" t="e">
        <f t="shared" si="251"/>
        <v>#DIV/0!</v>
      </c>
    </row>
    <row r="210" spans="1:19" hidden="1" x14ac:dyDescent="0.25">
      <c r="A210" s="66"/>
      <c r="B210" s="77"/>
      <c r="C210" s="34" t="s">
        <v>17</v>
      </c>
      <c r="D210" s="27">
        <f t="shared" si="263"/>
        <v>0</v>
      </c>
      <c r="E210" s="27">
        <f t="shared" si="263"/>
        <v>0</v>
      </c>
      <c r="F210" s="27">
        <f t="shared" ref="F210:H210" si="266">F206</f>
        <v>0</v>
      </c>
      <c r="G210" s="27">
        <f t="shared" si="266"/>
        <v>0</v>
      </c>
      <c r="H210" s="27">
        <f t="shared" si="266"/>
        <v>0</v>
      </c>
      <c r="I210" s="14">
        <f t="shared" si="261"/>
        <v>0</v>
      </c>
      <c r="J210" s="17" t="e">
        <f t="shared" si="262"/>
        <v>#DIV/0!</v>
      </c>
      <c r="K210" s="17" t="e">
        <f t="shared" si="251"/>
        <v>#DIV/0!</v>
      </c>
    </row>
    <row r="211" spans="1:19" x14ac:dyDescent="0.25">
      <c r="A211" s="66" t="s">
        <v>68</v>
      </c>
      <c r="B211" s="68" t="s">
        <v>20</v>
      </c>
      <c r="C211" s="32" t="s">
        <v>32</v>
      </c>
      <c r="D211" s="35">
        <f>D212+D213</f>
        <v>109278.6</v>
      </c>
      <c r="E211" s="35">
        <f>E212+E213</f>
        <v>109278.6</v>
      </c>
      <c r="F211" s="35">
        <f>F212+F213</f>
        <v>0</v>
      </c>
      <c r="G211" s="35">
        <f t="shared" ref="G211:H211" si="267">G212+G213+G214</f>
        <v>59824.534469999999</v>
      </c>
      <c r="H211" s="35">
        <f t="shared" si="267"/>
        <v>59824.534469999999</v>
      </c>
      <c r="I211" s="35">
        <f t="shared" ref="I211:I213" si="268">F211+H211-G211</f>
        <v>0</v>
      </c>
      <c r="J211" s="39">
        <f>G211/E211</f>
        <v>0.54744967880262008</v>
      </c>
      <c r="K211" s="39">
        <f t="shared" si="251"/>
        <v>0.54744967880262008</v>
      </c>
    </row>
    <row r="212" spans="1:19" x14ac:dyDescent="0.25">
      <c r="A212" s="67"/>
      <c r="B212" s="69"/>
      <c r="C212" s="32" t="s">
        <v>15</v>
      </c>
      <c r="D212" s="35">
        <v>96165.1</v>
      </c>
      <c r="E212" s="35">
        <v>96165.1</v>
      </c>
      <c r="F212" s="35">
        <v>0</v>
      </c>
      <c r="G212" s="35">
        <v>46611.869599999998</v>
      </c>
      <c r="H212" s="35">
        <v>46611.869599999998</v>
      </c>
      <c r="I212" s="35">
        <f t="shared" si="268"/>
        <v>0</v>
      </c>
      <c r="J212" s="39">
        <f>G212/E212</f>
        <v>0.48470671376622076</v>
      </c>
      <c r="K212" s="39">
        <f t="shared" si="251"/>
        <v>0.48470671376622076</v>
      </c>
    </row>
    <row r="213" spans="1:19" ht="38.25" customHeight="1" x14ac:dyDescent="0.25">
      <c r="A213" s="67"/>
      <c r="B213" s="69"/>
      <c r="C213" s="32" t="s">
        <v>16</v>
      </c>
      <c r="D213" s="35">
        <v>13113.5</v>
      </c>
      <c r="E213" s="35">
        <v>13113.5</v>
      </c>
      <c r="F213" s="35">
        <v>0</v>
      </c>
      <c r="G213" s="35">
        <v>8212.6648700000005</v>
      </c>
      <c r="H213" s="35">
        <v>8212.6648700000005</v>
      </c>
      <c r="I213" s="35">
        <f t="shared" si="268"/>
        <v>0</v>
      </c>
      <c r="J213" s="39">
        <f>G213/E213</f>
        <v>0.62627558394021432</v>
      </c>
      <c r="K213" s="39">
        <f t="shared" si="251"/>
        <v>0.62627558394021432</v>
      </c>
      <c r="S213" s="63"/>
    </row>
    <row r="214" spans="1:19" ht="60" x14ac:dyDescent="0.25">
      <c r="A214" s="36" t="s">
        <v>69</v>
      </c>
      <c r="B214" s="37" t="s">
        <v>23</v>
      </c>
      <c r="C214" s="38" t="s">
        <v>16</v>
      </c>
      <c r="D214" s="35">
        <v>0</v>
      </c>
      <c r="E214" s="35">
        <v>5000</v>
      </c>
      <c r="F214" s="35">
        <v>0</v>
      </c>
      <c r="G214" s="35">
        <v>5000</v>
      </c>
      <c r="H214" s="35">
        <v>5000</v>
      </c>
      <c r="I214" s="35">
        <f>F214+H214-G214</f>
        <v>0</v>
      </c>
      <c r="J214" s="39">
        <f>G214/E214</f>
        <v>1</v>
      </c>
      <c r="K214" s="39">
        <f t="shared" si="251"/>
        <v>1</v>
      </c>
      <c r="S214" s="63"/>
    </row>
    <row r="215" spans="1:19" ht="15" customHeight="1" x14ac:dyDescent="0.25">
      <c r="A215" s="70" t="s">
        <v>70</v>
      </c>
      <c r="B215" s="72" t="s">
        <v>23</v>
      </c>
      <c r="C215" s="10" t="s">
        <v>32</v>
      </c>
      <c r="D215" s="42">
        <f>D216+D217</f>
        <v>59866.2</v>
      </c>
      <c r="E215" s="42">
        <f t="shared" ref="E215:I215" si="269">E216+E217</f>
        <v>59866.19999999999</v>
      </c>
      <c r="F215" s="42">
        <f t="shared" si="269"/>
        <v>39.9</v>
      </c>
      <c r="G215" s="42">
        <f t="shared" si="269"/>
        <v>32146.485860000001</v>
      </c>
      <c r="H215" s="42">
        <f t="shared" si="269"/>
        <v>32106.585859999999</v>
      </c>
      <c r="I215" s="42">
        <f t="shared" si="269"/>
        <v>0</v>
      </c>
      <c r="J215" s="18">
        <f t="shared" ref="J215" si="270">G215/E215</f>
        <v>0.53697221236691162</v>
      </c>
      <c r="K215" s="18">
        <f t="shared" si="251"/>
        <v>0.53666340489049136</v>
      </c>
      <c r="S215" s="63"/>
    </row>
    <row r="216" spans="1:19" ht="57.75" customHeight="1" x14ac:dyDescent="0.25">
      <c r="A216" s="71"/>
      <c r="B216" s="73"/>
      <c r="C216" s="29" t="s">
        <v>15</v>
      </c>
      <c r="D216" s="42">
        <f>D223+D224+D225+D226</f>
        <v>13798.300000000001</v>
      </c>
      <c r="E216" s="42">
        <f t="shared" ref="E216:I216" si="271">E223+E224+E225+E226</f>
        <v>13798.300000000001</v>
      </c>
      <c r="F216" s="42">
        <f t="shared" si="271"/>
        <v>0</v>
      </c>
      <c r="G216" s="42">
        <f t="shared" si="271"/>
        <v>0</v>
      </c>
      <c r="H216" s="42">
        <f t="shared" si="271"/>
        <v>0</v>
      </c>
      <c r="I216" s="42">
        <f t="shared" si="271"/>
        <v>0</v>
      </c>
      <c r="J216" s="18">
        <f t="shared" ref="J216" si="272">G216/E216</f>
        <v>0</v>
      </c>
      <c r="K216" s="18">
        <f t="shared" si="251"/>
        <v>0</v>
      </c>
      <c r="S216" s="64"/>
    </row>
    <row r="217" spans="1:19" ht="72.75" customHeight="1" x14ac:dyDescent="0.25">
      <c r="A217" s="71"/>
      <c r="B217" s="73"/>
      <c r="C217" s="29" t="s">
        <v>16</v>
      </c>
      <c r="D217" s="42">
        <f>D218</f>
        <v>46067.899999999994</v>
      </c>
      <c r="E217" s="42">
        <f>E218</f>
        <v>46067.899999999987</v>
      </c>
      <c r="F217" s="42">
        <f t="shared" ref="F217:I217" si="273">F218</f>
        <v>39.9</v>
      </c>
      <c r="G217" s="42">
        <f t="shared" si="273"/>
        <v>32146.485860000001</v>
      </c>
      <c r="H217" s="42">
        <f t="shared" si="273"/>
        <v>32106.585859999999</v>
      </c>
      <c r="I217" s="42">
        <f t="shared" si="273"/>
        <v>0</v>
      </c>
      <c r="J217" s="18">
        <f t="shared" ref="J217" si="274">G217/E217</f>
        <v>0.69780662587181119</v>
      </c>
      <c r="K217" s="18">
        <f t="shared" si="251"/>
        <v>0.69754466542104832</v>
      </c>
      <c r="S217" s="64"/>
    </row>
    <row r="218" spans="1:19" ht="45" x14ac:dyDescent="0.25">
      <c r="A218" s="41" t="s">
        <v>71</v>
      </c>
      <c r="B218" s="37" t="s">
        <v>23</v>
      </c>
      <c r="C218" s="38" t="s">
        <v>16</v>
      </c>
      <c r="D218" s="35">
        <f>SUM(D219:D222)</f>
        <v>46067.899999999994</v>
      </c>
      <c r="E218" s="35">
        <f t="shared" ref="E218:I218" si="275">SUM(E219:E222)</f>
        <v>46067.899999999987</v>
      </c>
      <c r="F218" s="35">
        <f t="shared" si="275"/>
        <v>39.9</v>
      </c>
      <c r="G218" s="35">
        <f t="shared" si="275"/>
        <v>32146.485860000001</v>
      </c>
      <c r="H218" s="35">
        <f t="shared" si="275"/>
        <v>32106.585859999999</v>
      </c>
      <c r="I218" s="35">
        <f t="shared" si="275"/>
        <v>0</v>
      </c>
      <c r="J218" s="46">
        <f t="shared" ref="J218:J219" si="276">G218/E218</f>
        <v>0.69780662587181119</v>
      </c>
      <c r="K218" s="46">
        <f t="shared" si="251"/>
        <v>0.69754466542104832</v>
      </c>
      <c r="S218" s="64"/>
    </row>
    <row r="219" spans="1:19" ht="164.25" customHeight="1" x14ac:dyDescent="0.25">
      <c r="A219" s="21" t="s">
        <v>72</v>
      </c>
      <c r="B219" s="22" t="s">
        <v>23</v>
      </c>
      <c r="C219" s="23" t="s">
        <v>16</v>
      </c>
      <c r="D219" s="26">
        <v>1400</v>
      </c>
      <c r="E219" s="26">
        <v>1350</v>
      </c>
      <c r="F219" s="26">
        <v>0</v>
      </c>
      <c r="G219" s="26">
        <v>604.29999999999995</v>
      </c>
      <c r="H219" s="26">
        <v>604.29999999999995</v>
      </c>
      <c r="I219" s="15">
        <f t="shared" ref="I219" si="277">F219+H219-G219</f>
        <v>0</v>
      </c>
      <c r="J219" s="16">
        <f t="shared" si="276"/>
        <v>0.4476296296296296</v>
      </c>
      <c r="K219" s="16">
        <f t="shared" si="251"/>
        <v>0.4476296296296296</v>
      </c>
    </row>
    <row r="220" spans="1:19" ht="75" x14ac:dyDescent="0.25">
      <c r="A220" s="21" t="s">
        <v>73</v>
      </c>
      <c r="B220" s="22" t="s">
        <v>23</v>
      </c>
      <c r="C220" s="23" t="s">
        <v>16</v>
      </c>
      <c r="D220" s="26">
        <v>43400.6</v>
      </c>
      <c r="E220" s="26">
        <f>33006.6+1+1195.7+9197.3</f>
        <v>43400.599999999991</v>
      </c>
      <c r="F220" s="26">
        <v>0</v>
      </c>
      <c r="G220" s="26">
        <v>30570.9</v>
      </c>
      <c r="H220" s="26">
        <v>30570.9</v>
      </c>
      <c r="I220" s="15">
        <f t="shared" ref="I220:I221" si="278">F220+H220-G220</f>
        <v>0</v>
      </c>
      <c r="J220" s="16">
        <f t="shared" ref="J220:J221" si="279">G220/E220</f>
        <v>0.70438887941641382</v>
      </c>
      <c r="K220" s="16">
        <f t="shared" si="251"/>
        <v>0.70438887941641382</v>
      </c>
    </row>
    <row r="221" spans="1:19" ht="30" x14ac:dyDescent="0.25">
      <c r="A221" s="21" t="s">
        <v>74</v>
      </c>
      <c r="B221" s="22" t="s">
        <v>23</v>
      </c>
      <c r="C221" s="23" t="s">
        <v>16</v>
      </c>
      <c r="D221" s="26">
        <v>1189.2</v>
      </c>
      <c r="E221" s="26">
        <v>1239.2</v>
      </c>
      <c r="F221" s="26">
        <v>39.9</v>
      </c>
      <c r="G221" s="26">
        <f>188.89076+254.45+240.39004+123.04+161.83+0.879+1.20606-0.4</f>
        <v>970.28586000000007</v>
      </c>
      <c r="H221" s="26">
        <f>188.89076+254.45+240.39004+123.04+161.83+0.879+1.20606-39.9-0.4</f>
        <v>930.38586000000009</v>
      </c>
      <c r="I221" s="15">
        <f t="shared" si="278"/>
        <v>0</v>
      </c>
      <c r="J221" s="16">
        <f t="shared" si="279"/>
        <v>0.78299375403486127</v>
      </c>
      <c r="K221" s="16">
        <f t="shared" si="251"/>
        <v>0.77577408488284838</v>
      </c>
    </row>
    <row r="222" spans="1:19" ht="45" x14ac:dyDescent="0.25">
      <c r="A222" s="21" t="s">
        <v>75</v>
      </c>
      <c r="B222" s="22" t="s">
        <v>23</v>
      </c>
      <c r="C222" s="23" t="s">
        <v>16</v>
      </c>
      <c r="D222" s="26">
        <v>78.099999999999994</v>
      </c>
      <c r="E222" s="26">
        <v>78.099999999999994</v>
      </c>
      <c r="F222" s="26">
        <v>0</v>
      </c>
      <c r="G222" s="26">
        <v>1</v>
      </c>
      <c r="H222" s="26">
        <v>1</v>
      </c>
      <c r="I222" s="15">
        <f t="shared" ref="I222" si="280">F222+H222-G222</f>
        <v>0</v>
      </c>
      <c r="J222" s="16">
        <f t="shared" ref="J222" si="281">G222/E222</f>
        <v>1.2804097311139566E-2</v>
      </c>
      <c r="K222" s="16">
        <f t="shared" si="251"/>
        <v>1.2804097311139566E-2</v>
      </c>
    </row>
    <row r="223" spans="1:19" ht="30" hidden="1" x14ac:dyDescent="0.25">
      <c r="A223" s="41" t="s">
        <v>76</v>
      </c>
      <c r="B223" s="37" t="s">
        <v>23</v>
      </c>
      <c r="C223" s="38" t="s">
        <v>15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f>F223+H223-G223</f>
        <v>0</v>
      </c>
      <c r="J223" s="39" t="e">
        <f>G223/E223</f>
        <v>#DIV/0!</v>
      </c>
      <c r="K223" s="39" t="e">
        <f t="shared" si="251"/>
        <v>#DIV/0!</v>
      </c>
    </row>
    <row r="224" spans="1:19" ht="60" x14ac:dyDescent="0.25">
      <c r="A224" s="41" t="s">
        <v>77</v>
      </c>
      <c r="B224" s="37" t="s">
        <v>23</v>
      </c>
      <c r="C224" s="38" t="s">
        <v>15</v>
      </c>
      <c r="D224" s="35">
        <v>11942.1</v>
      </c>
      <c r="E224" s="35">
        <v>11942.1</v>
      </c>
      <c r="F224" s="35">
        <v>0</v>
      </c>
      <c r="G224" s="35">
        <v>0</v>
      </c>
      <c r="H224" s="35">
        <v>0</v>
      </c>
      <c r="I224" s="35">
        <f>F224+H224-G224</f>
        <v>0</v>
      </c>
      <c r="J224" s="39">
        <f>G224/E224</f>
        <v>0</v>
      </c>
      <c r="K224" s="39">
        <f t="shared" si="251"/>
        <v>0</v>
      </c>
      <c r="Q224" s="48"/>
    </row>
    <row r="225" spans="1:18" ht="45" x14ac:dyDescent="0.25">
      <c r="A225" s="41" t="s">
        <v>78</v>
      </c>
      <c r="B225" s="37" t="s">
        <v>23</v>
      </c>
      <c r="C225" s="38" t="s">
        <v>15</v>
      </c>
      <c r="D225" s="35">
        <v>1856.2</v>
      </c>
      <c r="E225" s="35">
        <v>1856.2</v>
      </c>
      <c r="F225" s="35">
        <v>0</v>
      </c>
      <c r="G225" s="35">
        <v>0</v>
      </c>
      <c r="H225" s="35">
        <v>0</v>
      </c>
      <c r="I225" s="35">
        <f>F225+H225-G225</f>
        <v>0</v>
      </c>
      <c r="J225" s="39">
        <f>G225/E225</f>
        <v>0</v>
      </c>
      <c r="K225" s="39">
        <f t="shared" si="251"/>
        <v>0</v>
      </c>
    </row>
    <row r="226" spans="1:18" ht="45" hidden="1" x14ac:dyDescent="0.25">
      <c r="A226" s="41" t="s">
        <v>79</v>
      </c>
      <c r="B226" s="37" t="s">
        <v>23</v>
      </c>
      <c r="C226" s="38" t="s">
        <v>15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f>F226+H226-G226</f>
        <v>0</v>
      </c>
      <c r="J226" s="39" t="e">
        <f>G226/E226</f>
        <v>#DIV/0!</v>
      </c>
      <c r="K226" s="39" t="e">
        <f t="shared" si="251"/>
        <v>#DIV/0!</v>
      </c>
    </row>
    <row r="227" spans="1:18" x14ac:dyDescent="0.25">
      <c r="A227" s="104" t="s">
        <v>88</v>
      </c>
      <c r="B227" s="98" t="s">
        <v>13</v>
      </c>
      <c r="C227" s="6" t="s">
        <v>14</v>
      </c>
      <c r="D227" s="57">
        <f t="shared" ref="D227:I227" si="282">D228+D229+D230+D231</f>
        <v>21387.4</v>
      </c>
      <c r="E227" s="57">
        <f t="shared" si="282"/>
        <v>27037.7</v>
      </c>
      <c r="F227" s="57">
        <f t="shared" si="282"/>
        <v>11821.3</v>
      </c>
      <c r="G227" s="57">
        <f t="shared" si="282"/>
        <v>13558.25</v>
      </c>
      <c r="H227" s="57">
        <f t="shared" si="282"/>
        <v>4362</v>
      </c>
      <c r="I227" s="57">
        <f t="shared" si="282"/>
        <v>2625.05</v>
      </c>
      <c r="J227" s="44">
        <f t="shared" ref="J227:J290" si="283">G227/E227</f>
        <v>0.50145722454202835</v>
      </c>
      <c r="K227" s="44">
        <f t="shared" si="251"/>
        <v>0.28666438842301722</v>
      </c>
    </row>
    <row r="228" spans="1:18" x14ac:dyDescent="0.25">
      <c r="A228" s="105"/>
      <c r="B228" s="99"/>
      <c r="C228" s="6" t="s">
        <v>15</v>
      </c>
      <c r="D228" s="57">
        <f t="shared" ref="D228:I230" si="284">D233+D241</f>
        <v>5297</v>
      </c>
      <c r="E228" s="57">
        <f t="shared" si="284"/>
        <v>5297</v>
      </c>
      <c r="F228" s="57">
        <f t="shared" si="284"/>
        <v>0</v>
      </c>
      <c r="G228" s="57">
        <f t="shared" si="284"/>
        <v>0</v>
      </c>
      <c r="H228" s="57">
        <f t="shared" si="284"/>
        <v>0</v>
      </c>
      <c r="I228" s="57">
        <f t="shared" si="284"/>
        <v>0</v>
      </c>
      <c r="J228" s="44">
        <f t="shared" si="283"/>
        <v>0</v>
      </c>
      <c r="K228" s="44">
        <f t="shared" si="251"/>
        <v>0</v>
      </c>
    </row>
    <row r="229" spans="1:18" x14ac:dyDescent="0.25">
      <c r="A229" s="105"/>
      <c r="B229" s="99"/>
      <c r="C229" s="6" t="s">
        <v>16</v>
      </c>
      <c r="D229" s="57">
        <f t="shared" si="284"/>
        <v>14863</v>
      </c>
      <c r="E229" s="57">
        <f t="shared" si="284"/>
        <v>20624.3</v>
      </c>
      <c r="F229" s="57">
        <f t="shared" si="284"/>
        <v>11821.3</v>
      </c>
      <c r="G229" s="57">
        <f t="shared" si="284"/>
        <v>13195.25</v>
      </c>
      <c r="H229" s="57">
        <f t="shared" si="284"/>
        <v>3799</v>
      </c>
      <c r="I229" s="57">
        <f t="shared" si="284"/>
        <v>2425.0500000000002</v>
      </c>
      <c r="J229" s="44">
        <f t="shared" si="283"/>
        <v>0.63979141110243742</v>
      </c>
      <c r="K229" s="44">
        <f t="shared" si="251"/>
        <v>0.43155742360558902</v>
      </c>
    </row>
    <row r="230" spans="1:18" x14ac:dyDescent="0.25">
      <c r="A230" s="105"/>
      <c r="B230" s="99"/>
      <c r="C230" s="6" t="s">
        <v>17</v>
      </c>
      <c r="D230" s="57">
        <f t="shared" si="284"/>
        <v>1227.4000000000001</v>
      </c>
      <c r="E230" s="57">
        <f t="shared" si="284"/>
        <v>1116.4000000000001</v>
      </c>
      <c r="F230" s="57">
        <f t="shared" si="284"/>
        <v>0</v>
      </c>
      <c r="G230" s="57">
        <f t="shared" si="284"/>
        <v>363</v>
      </c>
      <c r="H230" s="57">
        <f t="shared" si="284"/>
        <v>563</v>
      </c>
      <c r="I230" s="57">
        <f t="shared" si="284"/>
        <v>200</v>
      </c>
      <c r="J230" s="44">
        <f t="shared" si="283"/>
        <v>0.32515227517018985</v>
      </c>
      <c r="K230" s="44">
        <f t="shared" si="251"/>
        <v>0.50429953421712648</v>
      </c>
    </row>
    <row r="231" spans="1:18" x14ac:dyDescent="0.25">
      <c r="A231" s="105"/>
      <c r="B231" s="100"/>
      <c r="C231" s="6" t="s">
        <v>18</v>
      </c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44" t="e">
        <f t="shared" si="283"/>
        <v>#DIV/0!</v>
      </c>
      <c r="K231" s="44" t="e">
        <f t="shared" si="251"/>
        <v>#DIV/0!</v>
      </c>
    </row>
    <row r="232" spans="1:18" x14ac:dyDescent="0.25">
      <c r="A232" s="105"/>
      <c r="B232" s="98" t="s">
        <v>23</v>
      </c>
      <c r="C232" s="6" t="s">
        <v>14</v>
      </c>
      <c r="D232" s="57">
        <f t="shared" ref="D232:I232" si="285">D233+D234+D235</f>
        <v>21387.4</v>
      </c>
      <c r="E232" s="57">
        <f t="shared" si="285"/>
        <v>26216.9</v>
      </c>
      <c r="F232" s="57">
        <f t="shared" si="285"/>
        <v>11000.5</v>
      </c>
      <c r="G232" s="57">
        <f t="shared" si="285"/>
        <v>12737.5</v>
      </c>
      <c r="H232" s="57">
        <f t="shared" si="285"/>
        <v>4362</v>
      </c>
      <c r="I232" s="57">
        <f t="shared" si="285"/>
        <v>2625</v>
      </c>
      <c r="J232" s="44">
        <f t="shared" si="283"/>
        <v>0.48585072987271566</v>
      </c>
      <c r="K232" s="44">
        <f t="shared" si="251"/>
        <v>0.28666438842301722</v>
      </c>
    </row>
    <row r="233" spans="1:18" x14ac:dyDescent="0.25">
      <c r="A233" s="105"/>
      <c r="B233" s="99"/>
      <c r="C233" s="6" t="s">
        <v>15</v>
      </c>
      <c r="D233" s="57">
        <f t="shared" ref="D233:I233" si="286">D301</f>
        <v>5297</v>
      </c>
      <c r="E233" s="57">
        <f t="shared" si="286"/>
        <v>5297</v>
      </c>
      <c r="F233" s="57">
        <f t="shared" si="286"/>
        <v>0</v>
      </c>
      <c r="G233" s="57">
        <f t="shared" si="286"/>
        <v>0</v>
      </c>
      <c r="H233" s="57">
        <f t="shared" si="286"/>
        <v>0</v>
      </c>
      <c r="I233" s="57">
        <f t="shared" si="286"/>
        <v>0</v>
      </c>
      <c r="J233" s="44">
        <f t="shared" si="283"/>
        <v>0</v>
      </c>
      <c r="K233" s="44">
        <f t="shared" si="251"/>
        <v>0</v>
      </c>
    </row>
    <row r="234" spans="1:18" x14ac:dyDescent="0.25">
      <c r="A234" s="105"/>
      <c r="B234" s="99"/>
      <c r="C234" s="6" t="s">
        <v>16</v>
      </c>
      <c r="D234" s="57">
        <f t="shared" ref="D234:I235" si="287">D247+D312+D302</f>
        <v>14863</v>
      </c>
      <c r="E234" s="57">
        <f t="shared" si="287"/>
        <v>19803.5</v>
      </c>
      <c r="F234" s="57">
        <f t="shared" si="287"/>
        <v>11000.5</v>
      </c>
      <c r="G234" s="57">
        <f t="shared" si="287"/>
        <v>12374.5</v>
      </c>
      <c r="H234" s="57">
        <f t="shared" si="287"/>
        <v>3799</v>
      </c>
      <c r="I234" s="57">
        <f t="shared" si="287"/>
        <v>2425</v>
      </c>
      <c r="J234" s="44">
        <f t="shared" si="283"/>
        <v>0.62486429166561464</v>
      </c>
      <c r="K234" s="44">
        <f t="shared" si="251"/>
        <v>0.43155742360558902</v>
      </c>
      <c r="R234" s="62"/>
    </row>
    <row r="235" spans="1:18" x14ac:dyDescent="0.25">
      <c r="A235" s="105"/>
      <c r="B235" s="58" t="s">
        <v>19</v>
      </c>
      <c r="C235" s="6" t="s">
        <v>17</v>
      </c>
      <c r="D235" s="57">
        <f t="shared" si="287"/>
        <v>1227.4000000000001</v>
      </c>
      <c r="E235" s="57">
        <f t="shared" si="287"/>
        <v>1116.4000000000001</v>
      </c>
      <c r="F235" s="57">
        <f t="shared" si="287"/>
        <v>0</v>
      </c>
      <c r="G235" s="57">
        <f t="shared" si="287"/>
        <v>363</v>
      </c>
      <c r="H235" s="57">
        <f t="shared" si="287"/>
        <v>563</v>
      </c>
      <c r="I235" s="57">
        <f t="shared" si="287"/>
        <v>200</v>
      </c>
      <c r="J235" s="44">
        <f t="shared" si="283"/>
        <v>0.32515227517018985</v>
      </c>
      <c r="K235" s="44">
        <f t="shared" si="251"/>
        <v>0.50429953421712648</v>
      </c>
      <c r="R235" s="62"/>
    </row>
    <row r="236" spans="1:18" x14ac:dyDescent="0.25">
      <c r="A236" s="105"/>
      <c r="B236" s="98" t="s">
        <v>21</v>
      </c>
      <c r="C236" s="6" t="s">
        <v>14</v>
      </c>
      <c r="D236" s="57">
        <f t="shared" ref="D236:I236" si="288">D237+D238+D239</f>
        <v>21387.4</v>
      </c>
      <c r="E236" s="57">
        <f t="shared" si="288"/>
        <v>25039.9</v>
      </c>
      <c r="F236" s="57">
        <f t="shared" si="288"/>
        <v>11000.5</v>
      </c>
      <c r="G236" s="57">
        <f t="shared" si="288"/>
        <v>12737.5</v>
      </c>
      <c r="H236" s="57">
        <f t="shared" si="288"/>
        <v>4362</v>
      </c>
      <c r="I236" s="57">
        <f t="shared" si="288"/>
        <v>2625</v>
      </c>
      <c r="J236" s="44">
        <f t="shared" si="283"/>
        <v>0.50868813373855326</v>
      </c>
      <c r="K236" s="44">
        <f t="shared" si="251"/>
        <v>0.31069703833497153</v>
      </c>
    </row>
    <row r="237" spans="1:18" x14ac:dyDescent="0.25">
      <c r="A237" s="105"/>
      <c r="B237" s="99"/>
      <c r="C237" s="6" t="s">
        <v>15</v>
      </c>
      <c r="D237" s="57">
        <f t="shared" ref="D237:I237" si="289">D305</f>
        <v>5297</v>
      </c>
      <c r="E237" s="57">
        <f t="shared" si="289"/>
        <v>5297</v>
      </c>
      <c r="F237" s="57">
        <f t="shared" si="289"/>
        <v>0</v>
      </c>
      <c r="G237" s="57">
        <f t="shared" si="289"/>
        <v>0</v>
      </c>
      <c r="H237" s="57">
        <f t="shared" si="289"/>
        <v>0</v>
      </c>
      <c r="I237" s="57">
        <f t="shared" si="289"/>
        <v>0</v>
      </c>
      <c r="J237" s="44">
        <f t="shared" si="283"/>
        <v>0</v>
      </c>
      <c r="K237" s="44">
        <f t="shared" si="251"/>
        <v>0</v>
      </c>
    </row>
    <row r="238" spans="1:18" x14ac:dyDescent="0.25">
      <c r="A238" s="105"/>
      <c r="B238" s="99"/>
      <c r="C238" s="6" t="s">
        <v>16</v>
      </c>
      <c r="D238" s="57">
        <f t="shared" ref="D238:I238" si="290">D250+D315+D306</f>
        <v>14863</v>
      </c>
      <c r="E238" s="57">
        <f t="shared" si="290"/>
        <v>18626.5</v>
      </c>
      <c r="F238" s="57">
        <f t="shared" si="290"/>
        <v>11000.5</v>
      </c>
      <c r="G238" s="57">
        <f t="shared" si="290"/>
        <v>12374.5</v>
      </c>
      <c r="H238" s="57">
        <f t="shared" si="290"/>
        <v>3799</v>
      </c>
      <c r="I238" s="57">
        <f t="shared" si="290"/>
        <v>2425</v>
      </c>
      <c r="J238" s="44">
        <f t="shared" si="283"/>
        <v>0.66434917993181752</v>
      </c>
      <c r="K238" s="44">
        <f t="shared" si="251"/>
        <v>0.498164175190139</v>
      </c>
    </row>
    <row r="239" spans="1:18" x14ac:dyDescent="0.25">
      <c r="A239" s="105"/>
      <c r="B239" s="99"/>
      <c r="C239" s="6" t="s">
        <v>17</v>
      </c>
      <c r="D239" s="57">
        <f t="shared" ref="D239:I239" si="291">D251+D316+D303</f>
        <v>1227.4000000000001</v>
      </c>
      <c r="E239" s="57">
        <f t="shared" si="291"/>
        <v>1116.4000000000001</v>
      </c>
      <c r="F239" s="57">
        <f t="shared" si="291"/>
        <v>0</v>
      </c>
      <c r="G239" s="57">
        <f t="shared" si="291"/>
        <v>363</v>
      </c>
      <c r="H239" s="57">
        <f t="shared" si="291"/>
        <v>563</v>
      </c>
      <c r="I239" s="57">
        <f t="shared" si="291"/>
        <v>200</v>
      </c>
      <c r="J239" s="44">
        <f t="shared" si="283"/>
        <v>0.32515227517018985</v>
      </c>
      <c r="K239" s="44">
        <f t="shared" si="251"/>
        <v>0.50429953421712648</v>
      </c>
    </row>
    <row r="240" spans="1:18" x14ac:dyDescent="0.25">
      <c r="A240" s="105"/>
      <c r="B240" s="98" t="s">
        <v>89</v>
      </c>
      <c r="C240" s="6" t="s">
        <v>14</v>
      </c>
      <c r="D240" s="57">
        <f t="shared" ref="D240:I240" si="292">D241+D242+D243</f>
        <v>0</v>
      </c>
      <c r="E240" s="57">
        <f t="shared" si="292"/>
        <v>820.8</v>
      </c>
      <c r="F240" s="57">
        <f t="shared" si="292"/>
        <v>820.8</v>
      </c>
      <c r="G240" s="57">
        <f t="shared" si="292"/>
        <v>820.75</v>
      </c>
      <c r="H240" s="57">
        <f t="shared" si="292"/>
        <v>0</v>
      </c>
      <c r="I240" s="57">
        <f t="shared" si="292"/>
        <v>4.9999999999954525E-2</v>
      </c>
      <c r="J240" s="44">
        <f t="shared" si="283"/>
        <v>0.99993908382066288</v>
      </c>
      <c r="K240" s="44" t="e">
        <f t="shared" si="251"/>
        <v>#DIV/0!</v>
      </c>
    </row>
    <row r="241" spans="1:11" x14ac:dyDescent="0.25">
      <c r="A241" s="105"/>
      <c r="B241" s="99"/>
      <c r="C241" s="6" t="s">
        <v>15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4" t="e">
        <f t="shared" si="283"/>
        <v>#DIV/0!</v>
      </c>
      <c r="K241" s="44" t="e">
        <f t="shared" si="251"/>
        <v>#DIV/0!</v>
      </c>
    </row>
    <row r="242" spans="1:11" x14ac:dyDescent="0.25">
      <c r="A242" s="105"/>
      <c r="B242" s="99"/>
      <c r="C242" s="6" t="s">
        <v>16</v>
      </c>
      <c r="D242" s="57">
        <f>D245</f>
        <v>0</v>
      </c>
      <c r="E242" s="57">
        <f t="shared" ref="E242:H242" si="293">E245</f>
        <v>820.8</v>
      </c>
      <c r="F242" s="57">
        <f t="shared" si="293"/>
        <v>820.8</v>
      </c>
      <c r="G242" s="57">
        <f t="shared" si="293"/>
        <v>820.75</v>
      </c>
      <c r="H242" s="57">
        <f t="shared" si="293"/>
        <v>0</v>
      </c>
      <c r="I242" s="57">
        <f t="shared" ref="I242" si="294">I245</f>
        <v>4.9999999999954525E-2</v>
      </c>
      <c r="J242" s="44">
        <f t="shared" si="283"/>
        <v>0.99993908382066288</v>
      </c>
      <c r="K242" s="44" t="e">
        <f t="shared" si="251"/>
        <v>#DIV/0!</v>
      </c>
    </row>
    <row r="243" spans="1:11" x14ac:dyDescent="0.25">
      <c r="A243" s="105"/>
      <c r="B243" s="58" t="s">
        <v>19</v>
      </c>
      <c r="C243" s="6" t="s">
        <v>17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44" t="e">
        <f t="shared" si="283"/>
        <v>#DIV/0!</v>
      </c>
      <c r="K243" s="44" t="e">
        <f t="shared" si="251"/>
        <v>#DIV/0!</v>
      </c>
    </row>
    <row r="244" spans="1:11" ht="60" x14ac:dyDescent="0.25">
      <c r="A244" s="55" t="s">
        <v>90</v>
      </c>
      <c r="B244" s="56" t="s">
        <v>89</v>
      </c>
      <c r="C244" s="38" t="s">
        <v>16</v>
      </c>
      <c r="D244" s="59">
        <f t="shared" ref="D244:I244" si="295">D245</f>
        <v>0</v>
      </c>
      <c r="E244" s="59">
        <f t="shared" si="295"/>
        <v>820.8</v>
      </c>
      <c r="F244" s="59">
        <f t="shared" si="295"/>
        <v>820.8</v>
      </c>
      <c r="G244" s="59">
        <f t="shared" si="295"/>
        <v>820.75</v>
      </c>
      <c r="H244" s="59">
        <f t="shared" si="295"/>
        <v>0</v>
      </c>
      <c r="I244" s="59">
        <f t="shared" si="295"/>
        <v>4.9999999999954525E-2</v>
      </c>
      <c r="J244" s="46">
        <f t="shared" si="283"/>
        <v>0.99993908382066288</v>
      </c>
      <c r="K244" s="46" t="e">
        <f t="shared" si="251"/>
        <v>#DIV/0!</v>
      </c>
    </row>
    <row r="245" spans="1:11" ht="60" x14ac:dyDescent="0.25">
      <c r="A245" s="5" t="s">
        <v>91</v>
      </c>
      <c r="B245" s="51" t="s">
        <v>89</v>
      </c>
      <c r="C245" s="23" t="s">
        <v>16</v>
      </c>
      <c r="D245" s="60">
        <v>0</v>
      </c>
      <c r="E245" s="60">
        <v>820.8</v>
      </c>
      <c r="F245" s="60">
        <v>820.8</v>
      </c>
      <c r="G245" s="60">
        <v>820.75</v>
      </c>
      <c r="H245" s="60">
        <v>0</v>
      </c>
      <c r="I245" s="60">
        <f t="shared" ref="I245:I299" si="296">F245+H245-G245</f>
        <v>4.9999999999954525E-2</v>
      </c>
      <c r="J245" s="16">
        <f t="shared" si="283"/>
        <v>0.99993908382066288</v>
      </c>
      <c r="K245" s="16" t="e">
        <f t="shared" si="251"/>
        <v>#DIV/0!</v>
      </c>
    </row>
    <row r="246" spans="1:11" x14ac:dyDescent="0.25">
      <c r="A246" s="86" t="s">
        <v>92</v>
      </c>
      <c r="B246" s="74" t="s">
        <v>23</v>
      </c>
      <c r="C246" s="47" t="s">
        <v>32</v>
      </c>
      <c r="D246" s="59">
        <f>D247+D248</f>
        <v>15540.4</v>
      </c>
      <c r="E246" s="59">
        <f>E247+E248</f>
        <v>17042.2</v>
      </c>
      <c r="F246" s="59">
        <f>F247+F248</f>
        <v>8300</v>
      </c>
      <c r="G246" s="59">
        <f>G247+G248</f>
        <v>10037</v>
      </c>
      <c r="H246" s="59">
        <f>H247+H248</f>
        <v>4362</v>
      </c>
      <c r="I246" s="59">
        <f t="shared" si="296"/>
        <v>2625</v>
      </c>
      <c r="J246" s="46">
        <f t="shared" si="283"/>
        <v>0.58894978347865878</v>
      </c>
      <c r="K246" s="46">
        <f t="shared" si="251"/>
        <v>0.49895907208711759</v>
      </c>
    </row>
    <row r="247" spans="1:11" x14ac:dyDescent="0.25">
      <c r="A247" s="87"/>
      <c r="B247" s="89"/>
      <c r="C247" s="47" t="s">
        <v>16</v>
      </c>
      <c r="D247" s="59">
        <f t="shared" ref="D247:H248" si="297">D253+D259+D265+D271+D277+D283+D289+D295</f>
        <v>14339</v>
      </c>
      <c r="E247" s="59">
        <f t="shared" si="297"/>
        <v>15925.800000000001</v>
      </c>
      <c r="F247" s="59">
        <f t="shared" si="297"/>
        <v>8300</v>
      </c>
      <c r="G247" s="59">
        <f t="shared" si="297"/>
        <v>9674</v>
      </c>
      <c r="H247" s="59">
        <f t="shared" si="297"/>
        <v>3799</v>
      </c>
      <c r="I247" s="59">
        <f t="shared" si="296"/>
        <v>2425</v>
      </c>
      <c r="J247" s="46">
        <f t="shared" si="283"/>
        <v>0.60744201233219053</v>
      </c>
      <c r="K247" s="46">
        <f t="shared" si="251"/>
        <v>0.49817724042067713</v>
      </c>
    </row>
    <row r="248" spans="1:11" x14ac:dyDescent="0.25">
      <c r="A248" s="87"/>
      <c r="B248" s="54" t="s">
        <v>19</v>
      </c>
      <c r="C248" s="47" t="s">
        <v>17</v>
      </c>
      <c r="D248" s="59">
        <f t="shared" si="297"/>
        <v>1201.4000000000001</v>
      </c>
      <c r="E248" s="59">
        <f t="shared" si="297"/>
        <v>1116.4000000000001</v>
      </c>
      <c r="F248" s="59">
        <f t="shared" si="297"/>
        <v>0</v>
      </c>
      <c r="G248" s="59">
        <f t="shared" si="297"/>
        <v>363</v>
      </c>
      <c r="H248" s="59">
        <f t="shared" si="297"/>
        <v>563</v>
      </c>
      <c r="I248" s="59">
        <f t="shared" si="296"/>
        <v>200</v>
      </c>
      <c r="J248" s="46">
        <f t="shared" si="283"/>
        <v>0.32515227517018985</v>
      </c>
      <c r="K248" s="46">
        <f t="shared" si="251"/>
        <v>0.50429953421712648</v>
      </c>
    </row>
    <row r="249" spans="1:11" x14ac:dyDescent="0.25">
      <c r="A249" s="87"/>
      <c r="B249" s="74" t="s">
        <v>21</v>
      </c>
      <c r="C249" s="38" t="s">
        <v>32</v>
      </c>
      <c r="D249" s="59">
        <f>D250+D251</f>
        <v>15540.4</v>
      </c>
      <c r="E249" s="59">
        <f>E250+E251</f>
        <v>17042.2</v>
      </c>
      <c r="F249" s="59">
        <f>F250+F251</f>
        <v>8300</v>
      </c>
      <c r="G249" s="59">
        <f>G250+G251</f>
        <v>10037</v>
      </c>
      <c r="H249" s="59">
        <f>H250+H251</f>
        <v>4362</v>
      </c>
      <c r="I249" s="59">
        <f t="shared" si="296"/>
        <v>2625</v>
      </c>
      <c r="J249" s="46">
        <f t="shared" si="283"/>
        <v>0.58894978347865878</v>
      </c>
      <c r="K249" s="46">
        <f t="shared" si="251"/>
        <v>0.49895907208711759</v>
      </c>
    </row>
    <row r="250" spans="1:11" x14ac:dyDescent="0.25">
      <c r="A250" s="87"/>
      <c r="B250" s="89"/>
      <c r="C250" s="38" t="s">
        <v>16</v>
      </c>
      <c r="D250" s="59">
        <f t="shared" ref="D250:H251" si="298">D256+D262+D268+D274+D280+D286+D292+D298</f>
        <v>14339</v>
      </c>
      <c r="E250" s="59">
        <f t="shared" si="298"/>
        <v>15925.800000000001</v>
      </c>
      <c r="F250" s="59">
        <f t="shared" si="298"/>
        <v>8300</v>
      </c>
      <c r="G250" s="59">
        <f t="shared" si="298"/>
        <v>9674</v>
      </c>
      <c r="H250" s="59">
        <f t="shared" si="298"/>
        <v>3799</v>
      </c>
      <c r="I250" s="59">
        <f t="shared" si="296"/>
        <v>2425</v>
      </c>
      <c r="J250" s="46">
        <f t="shared" si="283"/>
        <v>0.60744201233219053</v>
      </c>
      <c r="K250" s="46">
        <f t="shared" si="251"/>
        <v>0.49817724042067713</v>
      </c>
    </row>
    <row r="251" spans="1:11" x14ac:dyDescent="0.25">
      <c r="A251" s="88"/>
      <c r="B251" s="90"/>
      <c r="C251" s="38" t="s">
        <v>17</v>
      </c>
      <c r="D251" s="59">
        <f t="shared" si="298"/>
        <v>1201.4000000000001</v>
      </c>
      <c r="E251" s="59">
        <f t="shared" si="298"/>
        <v>1116.4000000000001</v>
      </c>
      <c r="F251" s="59">
        <f t="shared" si="298"/>
        <v>0</v>
      </c>
      <c r="G251" s="59">
        <f t="shared" si="298"/>
        <v>363</v>
      </c>
      <c r="H251" s="59">
        <f t="shared" si="298"/>
        <v>563</v>
      </c>
      <c r="I251" s="59">
        <f t="shared" si="296"/>
        <v>200</v>
      </c>
      <c r="J251" s="46">
        <f t="shared" si="283"/>
        <v>0.32515227517018985</v>
      </c>
      <c r="K251" s="46">
        <f t="shared" si="251"/>
        <v>0.50429953421712648</v>
      </c>
    </row>
    <row r="252" spans="1:11" x14ac:dyDescent="0.25">
      <c r="A252" s="78" t="s">
        <v>93</v>
      </c>
      <c r="B252" s="81" t="s">
        <v>23</v>
      </c>
      <c r="C252" s="24" t="s">
        <v>32</v>
      </c>
      <c r="D252" s="60">
        <f>D253+D254</f>
        <v>0</v>
      </c>
      <c r="E252" s="60">
        <f>E253+E254</f>
        <v>0</v>
      </c>
      <c r="F252" s="60">
        <f>F253+F254</f>
        <v>0</v>
      </c>
      <c r="G252" s="60">
        <f t="shared" ref="G252:H252" si="299">G253+G254</f>
        <v>0</v>
      </c>
      <c r="H252" s="60">
        <f t="shared" si="299"/>
        <v>0</v>
      </c>
      <c r="I252" s="60">
        <f t="shared" si="296"/>
        <v>0</v>
      </c>
      <c r="J252" s="16" t="e">
        <f t="shared" si="283"/>
        <v>#DIV/0!</v>
      </c>
      <c r="K252" s="16" t="e">
        <f t="shared" si="251"/>
        <v>#DIV/0!</v>
      </c>
    </row>
    <row r="253" spans="1:11" x14ac:dyDescent="0.25">
      <c r="A253" s="79"/>
      <c r="B253" s="82"/>
      <c r="C253" s="24" t="s">
        <v>16</v>
      </c>
      <c r="D253" s="60">
        <v>0</v>
      </c>
      <c r="E253" s="60">
        <v>0</v>
      </c>
      <c r="F253" s="60"/>
      <c r="G253" s="60">
        <v>0</v>
      </c>
      <c r="H253" s="60">
        <v>0</v>
      </c>
      <c r="I253" s="60">
        <f t="shared" si="296"/>
        <v>0</v>
      </c>
      <c r="J253" s="16" t="e">
        <f t="shared" si="283"/>
        <v>#DIV/0!</v>
      </c>
      <c r="K253" s="16" t="e">
        <f t="shared" si="251"/>
        <v>#DIV/0!</v>
      </c>
    </row>
    <row r="254" spans="1:11" x14ac:dyDescent="0.25">
      <c r="A254" s="79"/>
      <c r="B254" s="25" t="s">
        <v>19</v>
      </c>
      <c r="C254" s="24" t="s">
        <v>17</v>
      </c>
      <c r="D254" s="60">
        <v>0</v>
      </c>
      <c r="E254" s="60">
        <v>0</v>
      </c>
      <c r="F254" s="60"/>
      <c r="G254" s="60">
        <v>0</v>
      </c>
      <c r="H254" s="60">
        <v>0</v>
      </c>
      <c r="I254" s="60">
        <f t="shared" si="296"/>
        <v>0</v>
      </c>
      <c r="J254" s="16" t="e">
        <f t="shared" si="283"/>
        <v>#DIV/0!</v>
      </c>
      <c r="K254" s="16" t="e">
        <f t="shared" si="251"/>
        <v>#DIV/0!</v>
      </c>
    </row>
    <row r="255" spans="1:11" x14ac:dyDescent="0.25">
      <c r="A255" s="79"/>
      <c r="B255" s="83" t="s">
        <v>87</v>
      </c>
      <c r="C255" s="11" t="s">
        <v>32</v>
      </c>
      <c r="D255" s="61">
        <f t="shared" ref="D255:H255" si="300">D256+D257</f>
        <v>0</v>
      </c>
      <c r="E255" s="61">
        <f t="shared" si="300"/>
        <v>0</v>
      </c>
      <c r="F255" s="61">
        <f t="shared" si="300"/>
        <v>0</v>
      </c>
      <c r="G255" s="61">
        <f t="shared" si="300"/>
        <v>0</v>
      </c>
      <c r="H255" s="61">
        <f t="shared" si="300"/>
        <v>0</v>
      </c>
      <c r="I255" s="61">
        <f t="shared" si="296"/>
        <v>0</v>
      </c>
      <c r="J255" s="17" t="e">
        <f t="shared" si="283"/>
        <v>#DIV/0!</v>
      </c>
      <c r="K255" s="17" t="e">
        <f t="shared" si="251"/>
        <v>#DIV/0!</v>
      </c>
    </row>
    <row r="256" spans="1:11" x14ac:dyDescent="0.25">
      <c r="A256" s="79"/>
      <c r="B256" s="84"/>
      <c r="C256" s="11" t="s">
        <v>16</v>
      </c>
      <c r="D256" s="61">
        <f t="shared" ref="D256:H257" si="301">D253</f>
        <v>0</v>
      </c>
      <c r="E256" s="61">
        <f t="shared" si="301"/>
        <v>0</v>
      </c>
      <c r="F256" s="61">
        <f t="shared" si="301"/>
        <v>0</v>
      </c>
      <c r="G256" s="61">
        <f t="shared" si="301"/>
        <v>0</v>
      </c>
      <c r="H256" s="61">
        <f t="shared" si="301"/>
        <v>0</v>
      </c>
      <c r="I256" s="61">
        <f t="shared" si="296"/>
        <v>0</v>
      </c>
      <c r="J256" s="17" t="e">
        <f t="shared" si="283"/>
        <v>#DIV/0!</v>
      </c>
      <c r="K256" s="17" t="e">
        <f t="shared" si="251"/>
        <v>#DIV/0!</v>
      </c>
    </row>
    <row r="257" spans="1:17" x14ac:dyDescent="0.25">
      <c r="A257" s="80"/>
      <c r="B257" s="85"/>
      <c r="C257" s="11" t="s">
        <v>17</v>
      </c>
      <c r="D257" s="61">
        <f t="shared" si="301"/>
        <v>0</v>
      </c>
      <c r="E257" s="61">
        <f t="shared" si="301"/>
        <v>0</v>
      </c>
      <c r="F257" s="61">
        <f t="shared" si="301"/>
        <v>0</v>
      </c>
      <c r="G257" s="61">
        <f t="shared" si="301"/>
        <v>0</v>
      </c>
      <c r="H257" s="61">
        <f t="shared" si="301"/>
        <v>0</v>
      </c>
      <c r="I257" s="61">
        <f t="shared" si="296"/>
        <v>0</v>
      </c>
      <c r="J257" s="17" t="e">
        <f t="shared" si="283"/>
        <v>#DIV/0!</v>
      </c>
      <c r="K257" s="17" t="e">
        <f t="shared" si="251"/>
        <v>#DIV/0!</v>
      </c>
    </row>
    <row r="258" spans="1:17" x14ac:dyDescent="0.25">
      <c r="A258" s="78" t="s">
        <v>94</v>
      </c>
      <c r="B258" s="81" t="s">
        <v>23</v>
      </c>
      <c r="C258" s="24" t="s">
        <v>32</v>
      </c>
      <c r="D258" s="60">
        <f t="shared" ref="D258:E258" si="302">D259+D260</f>
        <v>300</v>
      </c>
      <c r="E258" s="60">
        <f t="shared" si="302"/>
        <v>2100</v>
      </c>
      <c r="F258" s="60">
        <f>F259+F260</f>
        <v>1800</v>
      </c>
      <c r="G258" s="60">
        <f t="shared" ref="G258:H258" si="303">G259+G260</f>
        <v>1800</v>
      </c>
      <c r="H258" s="60">
        <f t="shared" si="303"/>
        <v>0</v>
      </c>
      <c r="I258" s="60">
        <f t="shared" si="296"/>
        <v>0</v>
      </c>
      <c r="J258" s="16">
        <f t="shared" si="283"/>
        <v>0.8571428571428571</v>
      </c>
      <c r="K258" s="16">
        <f t="shared" si="251"/>
        <v>0</v>
      </c>
    </row>
    <row r="259" spans="1:17" x14ac:dyDescent="0.25">
      <c r="A259" s="79"/>
      <c r="B259" s="82"/>
      <c r="C259" s="24" t="s">
        <v>16</v>
      </c>
      <c r="D259" s="60">
        <v>285</v>
      </c>
      <c r="E259" s="60">
        <v>2085</v>
      </c>
      <c r="F259" s="60">
        <v>1800</v>
      </c>
      <c r="G259" s="60">
        <f>1800</f>
        <v>1800</v>
      </c>
      <c r="H259" s="60">
        <v>0</v>
      </c>
      <c r="I259" s="60">
        <f t="shared" si="296"/>
        <v>0</v>
      </c>
      <c r="J259" s="16">
        <f t="shared" si="283"/>
        <v>0.86330935251798557</v>
      </c>
      <c r="K259" s="16">
        <f t="shared" si="251"/>
        <v>0</v>
      </c>
    </row>
    <row r="260" spans="1:17" x14ac:dyDescent="0.25">
      <c r="A260" s="79"/>
      <c r="B260" s="25" t="s">
        <v>19</v>
      </c>
      <c r="C260" s="24" t="s">
        <v>17</v>
      </c>
      <c r="D260" s="60">
        <v>15</v>
      </c>
      <c r="E260" s="60">
        <v>15</v>
      </c>
      <c r="F260" s="60"/>
      <c r="G260" s="60">
        <v>0</v>
      </c>
      <c r="H260" s="60">
        <v>0</v>
      </c>
      <c r="I260" s="60">
        <f t="shared" si="296"/>
        <v>0</v>
      </c>
      <c r="J260" s="16">
        <f t="shared" si="283"/>
        <v>0</v>
      </c>
      <c r="K260" s="16">
        <f t="shared" ref="K260:K322" si="304">H260/(E260-F260)</f>
        <v>0</v>
      </c>
    </row>
    <row r="261" spans="1:17" x14ac:dyDescent="0.25">
      <c r="A261" s="79"/>
      <c r="B261" s="83" t="s">
        <v>38</v>
      </c>
      <c r="C261" s="11" t="s">
        <v>32</v>
      </c>
      <c r="D261" s="61">
        <f t="shared" ref="D261:H261" si="305">D262+D263</f>
        <v>300</v>
      </c>
      <c r="E261" s="61">
        <f t="shared" si="305"/>
        <v>2100</v>
      </c>
      <c r="F261" s="61">
        <f t="shared" si="305"/>
        <v>1800</v>
      </c>
      <c r="G261" s="61">
        <f t="shared" si="305"/>
        <v>1800</v>
      </c>
      <c r="H261" s="61">
        <f t="shared" si="305"/>
        <v>0</v>
      </c>
      <c r="I261" s="61">
        <f t="shared" si="296"/>
        <v>0</v>
      </c>
      <c r="J261" s="17">
        <f t="shared" si="283"/>
        <v>0.8571428571428571</v>
      </c>
      <c r="K261" s="17">
        <f t="shared" si="304"/>
        <v>0</v>
      </c>
    </row>
    <row r="262" spans="1:17" x14ac:dyDescent="0.25">
      <c r="A262" s="79"/>
      <c r="B262" s="84"/>
      <c r="C262" s="11" t="s">
        <v>16</v>
      </c>
      <c r="D262" s="61">
        <f t="shared" ref="D262:H263" si="306">D259</f>
        <v>285</v>
      </c>
      <c r="E262" s="61">
        <f t="shared" si="306"/>
        <v>2085</v>
      </c>
      <c r="F262" s="61">
        <f t="shared" si="306"/>
        <v>1800</v>
      </c>
      <c r="G262" s="61">
        <f t="shared" si="306"/>
        <v>1800</v>
      </c>
      <c r="H262" s="61">
        <f t="shared" si="306"/>
        <v>0</v>
      </c>
      <c r="I262" s="61">
        <f t="shared" si="296"/>
        <v>0</v>
      </c>
      <c r="J262" s="17">
        <f t="shared" si="283"/>
        <v>0.86330935251798557</v>
      </c>
      <c r="K262" s="17">
        <f t="shared" si="304"/>
        <v>0</v>
      </c>
    </row>
    <row r="263" spans="1:17" x14ac:dyDescent="0.25">
      <c r="A263" s="80"/>
      <c r="B263" s="85"/>
      <c r="C263" s="11" t="s">
        <v>17</v>
      </c>
      <c r="D263" s="61">
        <f t="shared" si="306"/>
        <v>15</v>
      </c>
      <c r="E263" s="61">
        <f t="shared" si="306"/>
        <v>15</v>
      </c>
      <c r="F263" s="61">
        <f t="shared" si="306"/>
        <v>0</v>
      </c>
      <c r="G263" s="61">
        <f t="shared" si="306"/>
        <v>0</v>
      </c>
      <c r="H263" s="61">
        <f t="shared" si="306"/>
        <v>0</v>
      </c>
      <c r="I263" s="61">
        <f t="shared" si="296"/>
        <v>0</v>
      </c>
      <c r="J263" s="17">
        <f t="shared" si="283"/>
        <v>0</v>
      </c>
      <c r="K263" s="17">
        <f t="shared" si="304"/>
        <v>0</v>
      </c>
    </row>
    <row r="264" spans="1:17" x14ac:dyDescent="0.25">
      <c r="A264" s="78" t="s">
        <v>95</v>
      </c>
      <c r="B264" s="81" t="s">
        <v>23</v>
      </c>
      <c r="C264" s="24" t="s">
        <v>32</v>
      </c>
      <c r="D264" s="60">
        <f>D265+D266</f>
        <v>2100</v>
      </c>
      <c r="E264" s="60">
        <f>E265+E266</f>
        <v>1287.7</v>
      </c>
      <c r="F264" s="60">
        <f>F265+F266</f>
        <v>0</v>
      </c>
      <c r="G264" s="60">
        <f t="shared" ref="G264:H264" si="307">G265+G266</f>
        <v>0</v>
      </c>
      <c r="H264" s="60">
        <f t="shared" si="307"/>
        <v>1574</v>
      </c>
      <c r="I264" s="60">
        <f t="shared" si="296"/>
        <v>1574</v>
      </c>
      <c r="J264" s="16">
        <f t="shared" si="283"/>
        <v>0</v>
      </c>
      <c r="K264" s="16">
        <f t="shared" si="304"/>
        <v>1.2223343946571406</v>
      </c>
    </row>
    <row r="265" spans="1:17" x14ac:dyDescent="0.25">
      <c r="A265" s="79"/>
      <c r="B265" s="82"/>
      <c r="C265" s="24" t="s">
        <v>16</v>
      </c>
      <c r="D265" s="60">
        <v>1900</v>
      </c>
      <c r="E265" s="60">
        <v>1087.7</v>
      </c>
      <c r="F265" s="60">
        <v>0</v>
      </c>
      <c r="G265" s="60">
        <v>0</v>
      </c>
      <c r="H265" s="60">
        <v>1374</v>
      </c>
      <c r="I265" s="60">
        <f t="shared" si="296"/>
        <v>1374</v>
      </c>
      <c r="J265" s="16">
        <f t="shared" si="283"/>
        <v>0</v>
      </c>
      <c r="K265" s="16">
        <f t="shared" si="304"/>
        <v>1.2632159602831663</v>
      </c>
      <c r="Q265" s="62"/>
    </row>
    <row r="266" spans="1:17" x14ac:dyDescent="0.25">
      <c r="A266" s="79"/>
      <c r="B266" s="25" t="s">
        <v>19</v>
      </c>
      <c r="C266" s="24" t="s">
        <v>17</v>
      </c>
      <c r="D266" s="60">
        <v>200</v>
      </c>
      <c r="E266" s="60">
        <v>200</v>
      </c>
      <c r="F266" s="60">
        <v>0</v>
      </c>
      <c r="G266" s="60">
        <v>0</v>
      </c>
      <c r="H266" s="60">
        <v>200</v>
      </c>
      <c r="I266" s="60">
        <f t="shared" si="296"/>
        <v>200</v>
      </c>
      <c r="J266" s="16">
        <f t="shared" si="283"/>
        <v>0</v>
      </c>
      <c r="K266" s="16">
        <f t="shared" si="304"/>
        <v>1</v>
      </c>
    </row>
    <row r="267" spans="1:17" x14ac:dyDescent="0.25">
      <c r="A267" s="79"/>
      <c r="B267" s="83" t="s">
        <v>61</v>
      </c>
      <c r="C267" s="11" t="s">
        <v>32</v>
      </c>
      <c r="D267" s="61">
        <f t="shared" ref="D267:H267" si="308">D268+D269</f>
        <v>2100</v>
      </c>
      <c r="E267" s="61">
        <f t="shared" si="308"/>
        <v>1287.7</v>
      </c>
      <c r="F267" s="61">
        <f t="shared" si="308"/>
        <v>0</v>
      </c>
      <c r="G267" s="61">
        <f t="shared" si="308"/>
        <v>0</v>
      </c>
      <c r="H267" s="61">
        <f t="shared" si="308"/>
        <v>1574</v>
      </c>
      <c r="I267" s="61">
        <f t="shared" si="296"/>
        <v>1574</v>
      </c>
      <c r="J267" s="17">
        <f t="shared" si="283"/>
        <v>0</v>
      </c>
      <c r="K267" s="17">
        <f t="shared" si="304"/>
        <v>1.2223343946571406</v>
      </c>
    </row>
    <row r="268" spans="1:17" x14ac:dyDescent="0.25">
      <c r="A268" s="79"/>
      <c r="B268" s="84"/>
      <c r="C268" s="11" t="s">
        <v>16</v>
      </c>
      <c r="D268" s="61">
        <f t="shared" ref="D268:H269" si="309">D265</f>
        <v>1900</v>
      </c>
      <c r="E268" s="61">
        <f t="shared" si="309"/>
        <v>1087.7</v>
      </c>
      <c r="F268" s="61">
        <f t="shared" si="309"/>
        <v>0</v>
      </c>
      <c r="G268" s="61">
        <f t="shared" si="309"/>
        <v>0</v>
      </c>
      <c r="H268" s="61">
        <f t="shared" si="309"/>
        <v>1374</v>
      </c>
      <c r="I268" s="61">
        <f t="shared" si="296"/>
        <v>1374</v>
      </c>
      <c r="J268" s="17">
        <f t="shared" si="283"/>
        <v>0</v>
      </c>
      <c r="K268" s="17">
        <f t="shared" si="304"/>
        <v>1.2632159602831663</v>
      </c>
    </row>
    <row r="269" spans="1:17" x14ac:dyDescent="0.25">
      <c r="A269" s="80"/>
      <c r="B269" s="85"/>
      <c r="C269" s="11" t="s">
        <v>17</v>
      </c>
      <c r="D269" s="61">
        <f t="shared" si="309"/>
        <v>200</v>
      </c>
      <c r="E269" s="61">
        <f t="shared" si="309"/>
        <v>200</v>
      </c>
      <c r="F269" s="61">
        <f t="shared" si="309"/>
        <v>0</v>
      </c>
      <c r="G269" s="61">
        <f t="shared" si="309"/>
        <v>0</v>
      </c>
      <c r="H269" s="61">
        <f t="shared" si="309"/>
        <v>200</v>
      </c>
      <c r="I269" s="61">
        <f t="shared" si="296"/>
        <v>200</v>
      </c>
      <c r="J269" s="17">
        <f t="shared" si="283"/>
        <v>0</v>
      </c>
      <c r="K269" s="17">
        <f t="shared" si="304"/>
        <v>1</v>
      </c>
    </row>
    <row r="270" spans="1:17" x14ac:dyDescent="0.25">
      <c r="A270" s="78" t="s">
        <v>96</v>
      </c>
      <c r="B270" s="81" t="s">
        <v>23</v>
      </c>
      <c r="C270" s="24" t="s">
        <v>32</v>
      </c>
      <c r="D270" s="60">
        <f t="shared" ref="D270:E270" si="310">D271+D272</f>
        <v>500</v>
      </c>
      <c r="E270" s="60">
        <f t="shared" si="310"/>
        <v>800</v>
      </c>
      <c r="F270" s="60">
        <f>F271+F272</f>
        <v>800</v>
      </c>
      <c r="G270" s="60">
        <f t="shared" ref="G270:H270" si="311">G271+G272</f>
        <v>800</v>
      </c>
      <c r="H270" s="60">
        <f t="shared" si="311"/>
        <v>0</v>
      </c>
      <c r="I270" s="60">
        <f t="shared" si="296"/>
        <v>0</v>
      </c>
      <c r="J270" s="16">
        <f t="shared" si="283"/>
        <v>1</v>
      </c>
      <c r="K270" s="16" t="e">
        <f t="shared" si="304"/>
        <v>#DIV/0!</v>
      </c>
    </row>
    <row r="271" spans="1:17" x14ac:dyDescent="0.25">
      <c r="A271" s="79"/>
      <c r="B271" s="82"/>
      <c r="C271" s="24" t="s">
        <v>16</v>
      </c>
      <c r="D271" s="60">
        <v>475</v>
      </c>
      <c r="E271" s="60">
        <v>800</v>
      </c>
      <c r="F271" s="60">
        <v>800</v>
      </c>
      <c r="G271" s="60">
        <v>800</v>
      </c>
      <c r="H271" s="60">
        <v>0</v>
      </c>
      <c r="I271" s="60">
        <f t="shared" si="296"/>
        <v>0</v>
      </c>
      <c r="J271" s="16">
        <f t="shared" si="283"/>
        <v>1</v>
      </c>
      <c r="K271" s="16" t="e">
        <f t="shared" si="304"/>
        <v>#DIV/0!</v>
      </c>
    </row>
    <row r="272" spans="1:17" x14ac:dyDescent="0.25">
      <c r="A272" s="79"/>
      <c r="B272" s="25" t="s">
        <v>19</v>
      </c>
      <c r="C272" s="24" t="s">
        <v>17</v>
      </c>
      <c r="D272" s="60">
        <v>25</v>
      </c>
      <c r="E272" s="60">
        <v>0</v>
      </c>
      <c r="F272" s="60"/>
      <c r="G272" s="60">
        <v>0</v>
      </c>
      <c r="H272" s="60">
        <v>0</v>
      </c>
      <c r="I272" s="60">
        <f t="shared" si="296"/>
        <v>0</v>
      </c>
      <c r="J272" s="16" t="e">
        <f t="shared" si="283"/>
        <v>#DIV/0!</v>
      </c>
      <c r="K272" s="16" t="e">
        <f t="shared" si="304"/>
        <v>#DIV/0!</v>
      </c>
    </row>
    <row r="273" spans="1:11" x14ac:dyDescent="0.25">
      <c r="A273" s="79"/>
      <c r="B273" s="83" t="s">
        <v>97</v>
      </c>
      <c r="C273" s="11" t="s">
        <v>32</v>
      </c>
      <c r="D273" s="61">
        <f t="shared" ref="D273:H273" si="312">D274+D275</f>
        <v>500</v>
      </c>
      <c r="E273" s="61">
        <f t="shared" si="312"/>
        <v>800</v>
      </c>
      <c r="F273" s="61">
        <f t="shared" si="312"/>
        <v>800</v>
      </c>
      <c r="G273" s="61">
        <f t="shared" si="312"/>
        <v>800</v>
      </c>
      <c r="H273" s="61">
        <f t="shared" si="312"/>
        <v>0</v>
      </c>
      <c r="I273" s="61">
        <f t="shared" si="296"/>
        <v>0</v>
      </c>
      <c r="J273" s="17">
        <f t="shared" si="283"/>
        <v>1</v>
      </c>
      <c r="K273" s="17" t="e">
        <f t="shared" si="304"/>
        <v>#DIV/0!</v>
      </c>
    </row>
    <row r="274" spans="1:11" x14ac:dyDescent="0.25">
      <c r="A274" s="79"/>
      <c r="B274" s="84"/>
      <c r="C274" s="11" t="s">
        <v>16</v>
      </c>
      <c r="D274" s="61">
        <f t="shared" ref="D274:H275" si="313">D271</f>
        <v>475</v>
      </c>
      <c r="E274" s="61">
        <f t="shared" si="313"/>
        <v>800</v>
      </c>
      <c r="F274" s="61">
        <f t="shared" si="313"/>
        <v>800</v>
      </c>
      <c r="G274" s="61">
        <f t="shared" si="313"/>
        <v>800</v>
      </c>
      <c r="H274" s="61">
        <f t="shared" si="313"/>
        <v>0</v>
      </c>
      <c r="I274" s="61">
        <f t="shared" si="296"/>
        <v>0</v>
      </c>
      <c r="J274" s="17">
        <f t="shared" si="283"/>
        <v>1</v>
      </c>
      <c r="K274" s="17" t="e">
        <f t="shared" si="304"/>
        <v>#DIV/0!</v>
      </c>
    </row>
    <row r="275" spans="1:11" x14ac:dyDescent="0.25">
      <c r="A275" s="80"/>
      <c r="B275" s="85"/>
      <c r="C275" s="11" t="s">
        <v>17</v>
      </c>
      <c r="D275" s="61">
        <f t="shared" si="313"/>
        <v>25</v>
      </c>
      <c r="E275" s="61">
        <f t="shared" si="313"/>
        <v>0</v>
      </c>
      <c r="F275" s="61">
        <f t="shared" si="313"/>
        <v>0</v>
      </c>
      <c r="G275" s="61">
        <f t="shared" si="313"/>
        <v>0</v>
      </c>
      <c r="H275" s="61">
        <f t="shared" si="313"/>
        <v>0</v>
      </c>
      <c r="I275" s="61">
        <f t="shared" si="296"/>
        <v>0</v>
      </c>
      <c r="J275" s="17" t="e">
        <f t="shared" si="283"/>
        <v>#DIV/0!</v>
      </c>
      <c r="K275" s="17" t="e">
        <f t="shared" si="304"/>
        <v>#DIV/0!</v>
      </c>
    </row>
    <row r="276" spans="1:11" x14ac:dyDescent="0.25">
      <c r="A276" s="78" t="s">
        <v>98</v>
      </c>
      <c r="B276" s="81" t="s">
        <v>23</v>
      </c>
      <c r="C276" s="24" t="s">
        <v>32</v>
      </c>
      <c r="D276" s="60">
        <f t="shared" ref="D276:E276" si="314">D277+D278</f>
        <v>1200</v>
      </c>
      <c r="E276" s="60">
        <f t="shared" si="314"/>
        <v>1900</v>
      </c>
      <c r="F276" s="60">
        <f>F277+F278</f>
        <v>1900</v>
      </c>
      <c r="G276" s="60">
        <f t="shared" ref="G276:H276" si="315">G277+G278</f>
        <v>1900</v>
      </c>
      <c r="H276" s="60">
        <f t="shared" si="315"/>
        <v>0</v>
      </c>
      <c r="I276" s="60">
        <f t="shared" si="296"/>
        <v>0</v>
      </c>
      <c r="J276" s="16">
        <f t="shared" si="283"/>
        <v>1</v>
      </c>
      <c r="K276" s="16" t="e">
        <f t="shared" si="304"/>
        <v>#DIV/0!</v>
      </c>
    </row>
    <row r="277" spans="1:11" x14ac:dyDescent="0.25">
      <c r="A277" s="79"/>
      <c r="B277" s="82"/>
      <c r="C277" s="24" t="s">
        <v>16</v>
      </c>
      <c r="D277" s="60">
        <v>1140</v>
      </c>
      <c r="E277" s="60">
        <v>1900</v>
      </c>
      <c r="F277" s="60">
        <v>1900</v>
      </c>
      <c r="G277" s="60">
        <v>1900</v>
      </c>
      <c r="H277" s="60">
        <v>0</v>
      </c>
      <c r="I277" s="60">
        <f t="shared" si="296"/>
        <v>0</v>
      </c>
      <c r="J277" s="16">
        <f t="shared" si="283"/>
        <v>1</v>
      </c>
      <c r="K277" s="16" t="e">
        <f t="shared" si="304"/>
        <v>#DIV/0!</v>
      </c>
    </row>
    <row r="278" spans="1:11" x14ac:dyDescent="0.25">
      <c r="A278" s="79"/>
      <c r="B278" s="25" t="s">
        <v>19</v>
      </c>
      <c r="C278" s="24" t="s">
        <v>17</v>
      </c>
      <c r="D278" s="60">
        <v>60</v>
      </c>
      <c r="E278" s="60">
        <v>0</v>
      </c>
      <c r="F278" s="60">
        <v>0</v>
      </c>
      <c r="G278" s="60">
        <v>0</v>
      </c>
      <c r="H278" s="60">
        <v>0</v>
      </c>
      <c r="I278" s="60">
        <f t="shared" si="296"/>
        <v>0</v>
      </c>
      <c r="J278" s="16" t="e">
        <f t="shared" si="283"/>
        <v>#DIV/0!</v>
      </c>
      <c r="K278" s="16" t="e">
        <f t="shared" si="304"/>
        <v>#DIV/0!</v>
      </c>
    </row>
    <row r="279" spans="1:11" x14ac:dyDescent="0.25">
      <c r="A279" s="79"/>
      <c r="B279" s="83" t="s">
        <v>58</v>
      </c>
      <c r="C279" s="11" t="s">
        <v>32</v>
      </c>
      <c r="D279" s="61">
        <f t="shared" ref="D279:H279" si="316">D280+D281</f>
        <v>1200</v>
      </c>
      <c r="E279" s="61">
        <f t="shared" si="316"/>
        <v>1900</v>
      </c>
      <c r="F279" s="61">
        <f t="shared" si="316"/>
        <v>1900</v>
      </c>
      <c r="G279" s="61">
        <f t="shared" si="316"/>
        <v>1900</v>
      </c>
      <c r="H279" s="61">
        <f t="shared" si="316"/>
        <v>0</v>
      </c>
      <c r="I279" s="61">
        <f t="shared" si="296"/>
        <v>0</v>
      </c>
      <c r="J279" s="17">
        <f t="shared" si="283"/>
        <v>1</v>
      </c>
      <c r="K279" s="17" t="e">
        <f t="shared" si="304"/>
        <v>#DIV/0!</v>
      </c>
    </row>
    <row r="280" spans="1:11" x14ac:dyDescent="0.25">
      <c r="A280" s="79"/>
      <c r="B280" s="84"/>
      <c r="C280" s="11" t="s">
        <v>16</v>
      </c>
      <c r="D280" s="61">
        <f t="shared" ref="D280:H281" si="317">D277</f>
        <v>1140</v>
      </c>
      <c r="E280" s="61">
        <f t="shared" si="317"/>
        <v>1900</v>
      </c>
      <c r="F280" s="61">
        <f t="shared" si="317"/>
        <v>1900</v>
      </c>
      <c r="G280" s="61">
        <f t="shared" si="317"/>
        <v>1900</v>
      </c>
      <c r="H280" s="61">
        <f t="shared" si="317"/>
        <v>0</v>
      </c>
      <c r="I280" s="61">
        <f t="shared" si="296"/>
        <v>0</v>
      </c>
      <c r="J280" s="17">
        <f t="shared" si="283"/>
        <v>1</v>
      </c>
      <c r="K280" s="17" t="e">
        <f t="shared" si="304"/>
        <v>#DIV/0!</v>
      </c>
    </row>
    <row r="281" spans="1:11" x14ac:dyDescent="0.25">
      <c r="A281" s="80"/>
      <c r="B281" s="85"/>
      <c r="C281" s="11" t="s">
        <v>17</v>
      </c>
      <c r="D281" s="61">
        <f t="shared" si="317"/>
        <v>60</v>
      </c>
      <c r="E281" s="61">
        <f t="shared" si="317"/>
        <v>0</v>
      </c>
      <c r="F281" s="61">
        <f t="shared" si="317"/>
        <v>0</v>
      </c>
      <c r="G281" s="61">
        <f t="shared" si="317"/>
        <v>0</v>
      </c>
      <c r="H281" s="61">
        <f t="shared" si="317"/>
        <v>0</v>
      </c>
      <c r="I281" s="61">
        <f t="shared" si="296"/>
        <v>0</v>
      </c>
      <c r="J281" s="17" t="e">
        <f t="shared" si="283"/>
        <v>#DIV/0!</v>
      </c>
      <c r="K281" s="17" t="e">
        <f t="shared" si="304"/>
        <v>#DIV/0!</v>
      </c>
    </row>
    <row r="282" spans="1:11" x14ac:dyDescent="0.25">
      <c r="A282" s="78" t="s">
        <v>99</v>
      </c>
      <c r="B282" s="81" t="s">
        <v>23</v>
      </c>
      <c r="C282" s="24" t="s">
        <v>32</v>
      </c>
      <c r="D282" s="60">
        <f t="shared" ref="D282:E282" si="318">D283+D284</f>
        <v>3637</v>
      </c>
      <c r="E282" s="60">
        <f t="shared" si="318"/>
        <v>3637</v>
      </c>
      <c r="F282" s="60">
        <f>F283+F284</f>
        <v>1900</v>
      </c>
      <c r="G282" s="60">
        <f t="shared" ref="G282:H282" si="319">G283+G284</f>
        <v>3637</v>
      </c>
      <c r="H282" s="60">
        <f t="shared" si="319"/>
        <v>2788</v>
      </c>
      <c r="I282" s="60">
        <f t="shared" si="296"/>
        <v>1051</v>
      </c>
      <c r="J282" s="16">
        <f t="shared" si="283"/>
        <v>1</v>
      </c>
      <c r="K282" s="16">
        <f t="shared" si="304"/>
        <v>1.6050662061024756</v>
      </c>
    </row>
    <row r="283" spans="1:11" x14ac:dyDescent="0.25">
      <c r="A283" s="79"/>
      <c r="B283" s="82"/>
      <c r="C283" s="24" t="s">
        <v>16</v>
      </c>
      <c r="D283" s="26">
        <v>3274</v>
      </c>
      <c r="E283" s="60">
        <v>3274</v>
      </c>
      <c r="F283" s="60">
        <v>1900</v>
      </c>
      <c r="G283" s="60">
        <v>3274</v>
      </c>
      <c r="H283" s="60">
        <f>3274-1900+1051</f>
        <v>2425</v>
      </c>
      <c r="I283" s="60">
        <f t="shared" si="296"/>
        <v>1051</v>
      </c>
      <c r="J283" s="16">
        <f t="shared" si="283"/>
        <v>1</v>
      </c>
      <c r="K283" s="16">
        <f t="shared" si="304"/>
        <v>1.764919941775837</v>
      </c>
    </row>
    <row r="284" spans="1:11" x14ac:dyDescent="0.25">
      <c r="A284" s="79"/>
      <c r="B284" s="25" t="s">
        <v>19</v>
      </c>
      <c r="C284" s="24" t="s">
        <v>17</v>
      </c>
      <c r="D284" s="26">
        <v>363</v>
      </c>
      <c r="E284" s="60">
        <v>363</v>
      </c>
      <c r="F284" s="60">
        <v>0</v>
      </c>
      <c r="G284" s="60">
        <v>363</v>
      </c>
      <c r="H284" s="60">
        <v>363</v>
      </c>
      <c r="I284" s="60">
        <f t="shared" si="296"/>
        <v>0</v>
      </c>
      <c r="J284" s="16">
        <f t="shared" si="283"/>
        <v>1</v>
      </c>
      <c r="K284" s="16">
        <f t="shared" si="304"/>
        <v>1</v>
      </c>
    </row>
    <row r="285" spans="1:11" x14ac:dyDescent="0.25">
      <c r="A285" s="79"/>
      <c r="B285" s="83" t="s">
        <v>52</v>
      </c>
      <c r="C285" s="11" t="s">
        <v>32</v>
      </c>
      <c r="D285" s="61">
        <f t="shared" ref="D285:H285" si="320">D286+D287</f>
        <v>3637</v>
      </c>
      <c r="E285" s="61">
        <f t="shared" si="320"/>
        <v>3637</v>
      </c>
      <c r="F285" s="61">
        <f t="shared" si="320"/>
        <v>1900</v>
      </c>
      <c r="G285" s="61">
        <f t="shared" si="320"/>
        <v>3637</v>
      </c>
      <c r="H285" s="61">
        <f t="shared" si="320"/>
        <v>2788</v>
      </c>
      <c r="I285" s="61">
        <f t="shared" si="296"/>
        <v>1051</v>
      </c>
      <c r="J285" s="17">
        <f t="shared" si="283"/>
        <v>1</v>
      </c>
      <c r="K285" s="17">
        <f t="shared" si="304"/>
        <v>1.6050662061024756</v>
      </c>
    </row>
    <row r="286" spans="1:11" x14ac:dyDescent="0.25">
      <c r="A286" s="79"/>
      <c r="B286" s="84"/>
      <c r="C286" s="11" t="s">
        <v>16</v>
      </c>
      <c r="D286" s="61">
        <f t="shared" ref="D286:H287" si="321">D283</f>
        <v>3274</v>
      </c>
      <c r="E286" s="61">
        <f t="shared" si="321"/>
        <v>3274</v>
      </c>
      <c r="F286" s="61">
        <f t="shared" si="321"/>
        <v>1900</v>
      </c>
      <c r="G286" s="61">
        <f t="shared" si="321"/>
        <v>3274</v>
      </c>
      <c r="H286" s="61">
        <f t="shared" si="321"/>
        <v>2425</v>
      </c>
      <c r="I286" s="61">
        <f t="shared" si="296"/>
        <v>1051</v>
      </c>
      <c r="J286" s="17">
        <f t="shared" si="283"/>
        <v>1</v>
      </c>
      <c r="K286" s="17">
        <f t="shared" si="304"/>
        <v>1.764919941775837</v>
      </c>
    </row>
    <row r="287" spans="1:11" x14ac:dyDescent="0.25">
      <c r="A287" s="80"/>
      <c r="B287" s="85"/>
      <c r="C287" s="11" t="s">
        <v>17</v>
      </c>
      <c r="D287" s="61">
        <f t="shared" si="321"/>
        <v>363</v>
      </c>
      <c r="E287" s="61">
        <f t="shared" si="321"/>
        <v>363</v>
      </c>
      <c r="F287" s="61">
        <f t="shared" si="321"/>
        <v>0</v>
      </c>
      <c r="G287" s="61">
        <f t="shared" si="321"/>
        <v>363</v>
      </c>
      <c r="H287" s="61">
        <f t="shared" si="321"/>
        <v>363</v>
      </c>
      <c r="I287" s="61">
        <f t="shared" si="296"/>
        <v>0</v>
      </c>
      <c r="J287" s="17">
        <f t="shared" si="283"/>
        <v>1</v>
      </c>
      <c r="K287" s="17">
        <f t="shared" si="304"/>
        <v>1</v>
      </c>
    </row>
    <row r="288" spans="1:11" x14ac:dyDescent="0.25">
      <c r="A288" s="78" t="s">
        <v>100</v>
      </c>
      <c r="B288" s="81" t="s">
        <v>23</v>
      </c>
      <c r="C288" s="24" t="s">
        <v>32</v>
      </c>
      <c r="D288" s="60">
        <f>D289+D290</f>
        <v>3637</v>
      </c>
      <c r="E288" s="60">
        <f>E289+E290</f>
        <v>3637</v>
      </c>
      <c r="F288" s="60">
        <f>F289+F290</f>
        <v>1900</v>
      </c>
      <c r="G288" s="60">
        <f t="shared" ref="G288:H288" si="322">G289+G290</f>
        <v>1900</v>
      </c>
      <c r="H288" s="60">
        <f t="shared" si="322"/>
        <v>0</v>
      </c>
      <c r="I288" s="60">
        <f t="shared" si="296"/>
        <v>0</v>
      </c>
      <c r="J288" s="16">
        <f t="shared" si="283"/>
        <v>0.52240857849876277</v>
      </c>
      <c r="K288" s="16">
        <f t="shared" si="304"/>
        <v>0</v>
      </c>
    </row>
    <row r="289" spans="1:11" x14ac:dyDescent="0.25">
      <c r="A289" s="79"/>
      <c r="B289" s="82"/>
      <c r="C289" s="24" t="s">
        <v>16</v>
      </c>
      <c r="D289" s="60">
        <v>3402</v>
      </c>
      <c r="E289" s="60">
        <v>3402</v>
      </c>
      <c r="F289" s="60">
        <v>1900</v>
      </c>
      <c r="G289" s="60">
        <v>1900</v>
      </c>
      <c r="H289" s="60">
        <v>0</v>
      </c>
      <c r="I289" s="60">
        <f t="shared" si="296"/>
        <v>0</v>
      </c>
      <c r="J289" s="16">
        <f t="shared" si="283"/>
        <v>0.55849500293944743</v>
      </c>
      <c r="K289" s="16">
        <f t="shared" si="304"/>
        <v>0</v>
      </c>
    </row>
    <row r="290" spans="1:11" x14ac:dyDescent="0.25">
      <c r="A290" s="79"/>
      <c r="B290" s="25" t="s">
        <v>19</v>
      </c>
      <c r="C290" s="24" t="s">
        <v>17</v>
      </c>
      <c r="D290" s="60">
        <v>235</v>
      </c>
      <c r="E290" s="60">
        <v>235</v>
      </c>
      <c r="F290" s="60"/>
      <c r="G290" s="60">
        <v>0</v>
      </c>
      <c r="H290" s="60">
        <v>0</v>
      </c>
      <c r="I290" s="60">
        <f t="shared" si="296"/>
        <v>0</v>
      </c>
      <c r="J290" s="16">
        <f t="shared" si="283"/>
        <v>0</v>
      </c>
      <c r="K290" s="16">
        <f t="shared" si="304"/>
        <v>0</v>
      </c>
    </row>
    <row r="291" spans="1:11" x14ac:dyDescent="0.25">
      <c r="A291" s="79"/>
      <c r="B291" s="83" t="s">
        <v>101</v>
      </c>
      <c r="C291" s="11" t="s">
        <v>32</v>
      </c>
      <c r="D291" s="61">
        <f t="shared" ref="D291:H291" si="323">D292+D293</f>
        <v>3637</v>
      </c>
      <c r="E291" s="61">
        <f t="shared" si="323"/>
        <v>3637</v>
      </c>
      <c r="F291" s="61">
        <f t="shared" si="323"/>
        <v>1900</v>
      </c>
      <c r="G291" s="61">
        <f t="shared" si="323"/>
        <v>1900</v>
      </c>
      <c r="H291" s="61">
        <f t="shared" si="323"/>
        <v>0</v>
      </c>
      <c r="I291" s="61">
        <f t="shared" si="296"/>
        <v>0</v>
      </c>
      <c r="J291" s="17">
        <f t="shared" ref="J291:J322" si="324">G291/E291</f>
        <v>0.52240857849876277</v>
      </c>
      <c r="K291" s="17">
        <f t="shared" si="304"/>
        <v>0</v>
      </c>
    </row>
    <row r="292" spans="1:11" x14ac:dyDescent="0.25">
      <c r="A292" s="79"/>
      <c r="B292" s="84"/>
      <c r="C292" s="11" t="s">
        <v>16</v>
      </c>
      <c r="D292" s="61">
        <f t="shared" ref="D292:H293" si="325">D289</f>
        <v>3402</v>
      </c>
      <c r="E292" s="61">
        <f t="shared" si="325"/>
        <v>3402</v>
      </c>
      <c r="F292" s="61">
        <f t="shared" si="325"/>
        <v>1900</v>
      </c>
      <c r="G292" s="61">
        <f t="shared" si="325"/>
        <v>1900</v>
      </c>
      <c r="H292" s="61">
        <f t="shared" si="325"/>
        <v>0</v>
      </c>
      <c r="I292" s="61">
        <f t="shared" si="296"/>
        <v>0</v>
      </c>
      <c r="J292" s="17">
        <f t="shared" si="324"/>
        <v>0.55849500293944743</v>
      </c>
      <c r="K292" s="17">
        <f t="shared" si="304"/>
        <v>0</v>
      </c>
    </row>
    <row r="293" spans="1:11" x14ac:dyDescent="0.25">
      <c r="A293" s="80"/>
      <c r="B293" s="85"/>
      <c r="C293" s="11" t="s">
        <v>17</v>
      </c>
      <c r="D293" s="61">
        <f t="shared" si="325"/>
        <v>235</v>
      </c>
      <c r="E293" s="61">
        <f t="shared" si="325"/>
        <v>235</v>
      </c>
      <c r="F293" s="61">
        <f t="shared" si="325"/>
        <v>0</v>
      </c>
      <c r="G293" s="61">
        <f t="shared" si="325"/>
        <v>0</v>
      </c>
      <c r="H293" s="61">
        <f t="shared" si="325"/>
        <v>0</v>
      </c>
      <c r="I293" s="61">
        <f t="shared" si="296"/>
        <v>0</v>
      </c>
      <c r="J293" s="17">
        <f t="shared" si="324"/>
        <v>0</v>
      </c>
      <c r="K293" s="17">
        <f t="shared" si="304"/>
        <v>0</v>
      </c>
    </row>
    <row r="294" spans="1:11" x14ac:dyDescent="0.25">
      <c r="A294" s="78" t="s">
        <v>102</v>
      </c>
      <c r="B294" s="81" t="s">
        <v>23</v>
      </c>
      <c r="C294" s="24" t="s">
        <v>32</v>
      </c>
      <c r="D294" s="60">
        <f>D295+D296</f>
        <v>4166.3999999999996</v>
      </c>
      <c r="E294" s="60">
        <f>E295+E296</f>
        <v>3680.5</v>
      </c>
      <c r="F294" s="60">
        <f>F295+F296</f>
        <v>0</v>
      </c>
      <c r="G294" s="60">
        <f t="shared" ref="G294:H294" si="326">G295+G296</f>
        <v>0</v>
      </c>
      <c r="H294" s="60">
        <f t="shared" si="326"/>
        <v>0</v>
      </c>
      <c r="I294" s="60">
        <f t="shared" si="296"/>
        <v>0</v>
      </c>
      <c r="J294" s="16">
        <f t="shared" si="324"/>
        <v>0</v>
      </c>
      <c r="K294" s="16">
        <f t="shared" si="304"/>
        <v>0</v>
      </c>
    </row>
    <row r="295" spans="1:11" x14ac:dyDescent="0.25">
      <c r="A295" s="79"/>
      <c r="B295" s="82"/>
      <c r="C295" s="24" t="s">
        <v>16</v>
      </c>
      <c r="D295" s="60">
        <v>3863</v>
      </c>
      <c r="E295" s="60">
        <v>3377.1</v>
      </c>
      <c r="F295" s="60"/>
      <c r="G295" s="60">
        <v>0</v>
      </c>
      <c r="H295" s="60">
        <v>0</v>
      </c>
      <c r="I295" s="60">
        <f t="shared" si="296"/>
        <v>0</v>
      </c>
      <c r="J295" s="16">
        <f t="shared" si="324"/>
        <v>0</v>
      </c>
      <c r="K295" s="16">
        <f t="shared" si="304"/>
        <v>0</v>
      </c>
    </row>
    <row r="296" spans="1:11" x14ac:dyDescent="0.25">
      <c r="A296" s="79"/>
      <c r="B296" s="25" t="s">
        <v>19</v>
      </c>
      <c r="C296" s="24" t="s">
        <v>17</v>
      </c>
      <c r="D296" s="60">
        <v>303.40000000000009</v>
      </c>
      <c r="E296" s="60">
        <v>303.39999999999998</v>
      </c>
      <c r="F296" s="60"/>
      <c r="G296" s="60">
        <v>0</v>
      </c>
      <c r="H296" s="60">
        <v>0</v>
      </c>
      <c r="I296" s="60">
        <f t="shared" si="296"/>
        <v>0</v>
      </c>
      <c r="J296" s="16">
        <f t="shared" si="324"/>
        <v>0</v>
      </c>
      <c r="K296" s="16">
        <f t="shared" si="304"/>
        <v>0</v>
      </c>
    </row>
    <row r="297" spans="1:11" x14ac:dyDescent="0.25">
      <c r="A297" s="79"/>
      <c r="B297" s="83" t="s">
        <v>103</v>
      </c>
      <c r="C297" s="11" t="s">
        <v>32</v>
      </c>
      <c r="D297" s="61">
        <f t="shared" ref="D297:H297" si="327">D298+D299</f>
        <v>4166.3999999999996</v>
      </c>
      <c r="E297" s="61">
        <f t="shared" si="327"/>
        <v>3680.5</v>
      </c>
      <c r="F297" s="61">
        <f t="shared" si="327"/>
        <v>0</v>
      </c>
      <c r="G297" s="61">
        <f t="shared" si="327"/>
        <v>0</v>
      </c>
      <c r="H297" s="61">
        <f t="shared" si="327"/>
        <v>0</v>
      </c>
      <c r="I297" s="61">
        <f t="shared" si="296"/>
        <v>0</v>
      </c>
      <c r="J297" s="17">
        <f t="shared" si="324"/>
        <v>0</v>
      </c>
      <c r="K297" s="17">
        <f t="shared" si="304"/>
        <v>0</v>
      </c>
    </row>
    <row r="298" spans="1:11" x14ac:dyDescent="0.25">
      <c r="A298" s="79"/>
      <c r="B298" s="84"/>
      <c r="C298" s="11" t="s">
        <v>16</v>
      </c>
      <c r="D298" s="61">
        <f t="shared" ref="D298:H299" si="328">D295</f>
        <v>3863</v>
      </c>
      <c r="E298" s="61">
        <f t="shared" si="328"/>
        <v>3377.1</v>
      </c>
      <c r="F298" s="61">
        <f t="shared" si="328"/>
        <v>0</v>
      </c>
      <c r="G298" s="61">
        <f t="shared" si="328"/>
        <v>0</v>
      </c>
      <c r="H298" s="61">
        <f t="shared" si="328"/>
        <v>0</v>
      </c>
      <c r="I298" s="61">
        <f t="shared" si="296"/>
        <v>0</v>
      </c>
      <c r="J298" s="17">
        <f t="shared" si="324"/>
        <v>0</v>
      </c>
      <c r="K298" s="17">
        <f t="shared" si="304"/>
        <v>0</v>
      </c>
    </row>
    <row r="299" spans="1:11" x14ac:dyDescent="0.25">
      <c r="A299" s="80"/>
      <c r="B299" s="85"/>
      <c r="C299" s="11" t="s">
        <v>17</v>
      </c>
      <c r="D299" s="61">
        <f t="shared" si="328"/>
        <v>303.40000000000009</v>
      </c>
      <c r="E299" s="61">
        <f t="shared" si="328"/>
        <v>303.39999999999998</v>
      </c>
      <c r="F299" s="61">
        <f t="shared" si="328"/>
        <v>0</v>
      </c>
      <c r="G299" s="61">
        <f t="shared" si="328"/>
        <v>0</v>
      </c>
      <c r="H299" s="61">
        <f t="shared" si="328"/>
        <v>0</v>
      </c>
      <c r="I299" s="61">
        <f t="shared" si="296"/>
        <v>0</v>
      </c>
      <c r="J299" s="17">
        <f t="shared" si="324"/>
        <v>0</v>
      </c>
      <c r="K299" s="17">
        <f t="shared" si="304"/>
        <v>0</v>
      </c>
    </row>
    <row r="300" spans="1:11" x14ac:dyDescent="0.25">
      <c r="A300" s="78" t="s">
        <v>107</v>
      </c>
      <c r="B300" s="81" t="s">
        <v>23</v>
      </c>
      <c r="C300" s="47" t="s">
        <v>32</v>
      </c>
      <c r="D300" s="59">
        <f>D301+D302+D303</f>
        <v>5847</v>
      </c>
      <c r="E300" s="59">
        <f t="shared" ref="E300:I300" si="329">E301+E302+E303</f>
        <v>5297</v>
      </c>
      <c r="F300" s="59">
        <f t="shared" si="329"/>
        <v>0</v>
      </c>
      <c r="G300" s="59">
        <f t="shared" si="329"/>
        <v>0</v>
      </c>
      <c r="H300" s="59">
        <f t="shared" si="329"/>
        <v>0</v>
      </c>
      <c r="I300" s="59">
        <f t="shared" si="329"/>
        <v>0</v>
      </c>
      <c r="J300" s="46">
        <f t="shared" ref="J300:J307" si="330">G300/E300</f>
        <v>0</v>
      </c>
      <c r="K300" s="46">
        <f t="shared" si="304"/>
        <v>0</v>
      </c>
    </row>
    <row r="301" spans="1:11" x14ac:dyDescent="0.25">
      <c r="A301" s="79"/>
      <c r="B301" s="82"/>
      <c r="C301" s="47" t="s">
        <v>15</v>
      </c>
      <c r="D301" s="59">
        <v>5297</v>
      </c>
      <c r="E301" s="59">
        <v>5297</v>
      </c>
      <c r="F301" s="59">
        <v>0</v>
      </c>
      <c r="G301" s="59">
        <v>0</v>
      </c>
      <c r="H301" s="59">
        <v>0</v>
      </c>
      <c r="I301" s="59">
        <v>0</v>
      </c>
      <c r="J301" s="46">
        <f t="shared" si="330"/>
        <v>0</v>
      </c>
      <c r="K301" s="46">
        <f t="shared" si="304"/>
        <v>0</v>
      </c>
    </row>
    <row r="302" spans="1:11" x14ac:dyDescent="0.25">
      <c r="A302" s="79"/>
      <c r="B302" s="82"/>
      <c r="C302" s="47" t="s">
        <v>16</v>
      </c>
      <c r="D302" s="59">
        <v>524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46" t="e">
        <f t="shared" si="330"/>
        <v>#DIV/0!</v>
      </c>
      <c r="K302" s="46" t="e">
        <f t="shared" si="304"/>
        <v>#DIV/0!</v>
      </c>
    </row>
    <row r="303" spans="1:11" x14ac:dyDescent="0.25">
      <c r="A303" s="79"/>
      <c r="B303" s="25" t="s">
        <v>19</v>
      </c>
      <c r="C303" s="47" t="s">
        <v>17</v>
      </c>
      <c r="D303" s="35">
        <v>26</v>
      </c>
      <c r="E303" s="35">
        <v>0</v>
      </c>
      <c r="F303" s="59">
        <v>0</v>
      </c>
      <c r="G303" s="59">
        <v>0</v>
      </c>
      <c r="H303" s="59">
        <v>0</v>
      </c>
      <c r="I303" s="59">
        <v>0</v>
      </c>
      <c r="J303" s="46" t="e">
        <f t="shared" si="330"/>
        <v>#DIV/0!</v>
      </c>
      <c r="K303" s="46" t="e">
        <f t="shared" si="304"/>
        <v>#DIV/0!</v>
      </c>
    </row>
    <row r="304" spans="1:11" x14ac:dyDescent="0.25">
      <c r="A304" s="79"/>
      <c r="B304" s="83" t="s">
        <v>87</v>
      </c>
      <c r="C304" s="11" t="s">
        <v>32</v>
      </c>
      <c r="D304" s="61">
        <f>D305+D306+D307</f>
        <v>5847</v>
      </c>
      <c r="E304" s="61">
        <f t="shared" ref="E304:I304" si="331">E305+E306+E307</f>
        <v>5297</v>
      </c>
      <c r="F304" s="61">
        <f t="shared" si="331"/>
        <v>0</v>
      </c>
      <c r="G304" s="61">
        <f t="shared" si="331"/>
        <v>0</v>
      </c>
      <c r="H304" s="61">
        <f t="shared" si="331"/>
        <v>0</v>
      </c>
      <c r="I304" s="61">
        <f t="shared" si="331"/>
        <v>0</v>
      </c>
      <c r="J304" s="17">
        <f t="shared" si="330"/>
        <v>0</v>
      </c>
      <c r="K304" s="17">
        <f t="shared" si="304"/>
        <v>0</v>
      </c>
    </row>
    <row r="305" spans="1:11" x14ac:dyDescent="0.25">
      <c r="A305" s="79"/>
      <c r="B305" s="84"/>
      <c r="C305" s="11" t="s">
        <v>15</v>
      </c>
      <c r="D305" s="61">
        <f>D301</f>
        <v>5297</v>
      </c>
      <c r="E305" s="61">
        <f t="shared" ref="E305:I305" si="332">E301</f>
        <v>5297</v>
      </c>
      <c r="F305" s="61">
        <f t="shared" si="332"/>
        <v>0</v>
      </c>
      <c r="G305" s="61">
        <f t="shared" si="332"/>
        <v>0</v>
      </c>
      <c r="H305" s="61">
        <f t="shared" si="332"/>
        <v>0</v>
      </c>
      <c r="I305" s="61">
        <f t="shared" si="332"/>
        <v>0</v>
      </c>
      <c r="J305" s="17">
        <f t="shared" si="330"/>
        <v>0</v>
      </c>
      <c r="K305" s="17">
        <f t="shared" si="304"/>
        <v>0</v>
      </c>
    </row>
    <row r="306" spans="1:11" x14ac:dyDescent="0.25">
      <c r="A306" s="79"/>
      <c r="B306" s="84"/>
      <c r="C306" s="11" t="s">
        <v>16</v>
      </c>
      <c r="D306" s="61">
        <f t="shared" ref="D306:I306" si="333">D302</f>
        <v>524</v>
      </c>
      <c r="E306" s="61">
        <f t="shared" si="333"/>
        <v>0</v>
      </c>
      <c r="F306" s="61">
        <f t="shared" si="333"/>
        <v>0</v>
      </c>
      <c r="G306" s="61">
        <f t="shared" si="333"/>
        <v>0</v>
      </c>
      <c r="H306" s="61">
        <f t="shared" si="333"/>
        <v>0</v>
      </c>
      <c r="I306" s="61">
        <f t="shared" si="333"/>
        <v>0</v>
      </c>
      <c r="J306" s="17" t="e">
        <f t="shared" si="330"/>
        <v>#DIV/0!</v>
      </c>
      <c r="K306" s="17" t="e">
        <f t="shared" si="304"/>
        <v>#DIV/0!</v>
      </c>
    </row>
    <row r="307" spans="1:11" x14ac:dyDescent="0.25">
      <c r="A307" s="80"/>
      <c r="B307" s="85"/>
      <c r="C307" s="11" t="s">
        <v>17</v>
      </c>
      <c r="D307" s="61">
        <f t="shared" ref="D307:I307" si="334">D303</f>
        <v>26</v>
      </c>
      <c r="E307" s="61">
        <f t="shared" si="334"/>
        <v>0</v>
      </c>
      <c r="F307" s="61">
        <f t="shared" si="334"/>
        <v>0</v>
      </c>
      <c r="G307" s="61">
        <f t="shared" si="334"/>
        <v>0</v>
      </c>
      <c r="H307" s="61">
        <f t="shared" si="334"/>
        <v>0</v>
      </c>
      <c r="I307" s="61">
        <f t="shared" si="334"/>
        <v>0</v>
      </c>
      <c r="J307" s="17" t="e">
        <f t="shared" si="330"/>
        <v>#DIV/0!</v>
      </c>
      <c r="K307" s="17" t="e">
        <f t="shared" si="304"/>
        <v>#DIV/0!</v>
      </c>
    </row>
    <row r="308" spans="1:11" x14ac:dyDescent="0.25">
      <c r="A308" s="86" t="s">
        <v>104</v>
      </c>
      <c r="B308" s="68" t="s">
        <v>105</v>
      </c>
      <c r="C308" s="38" t="s">
        <v>32</v>
      </c>
      <c r="D308" s="59">
        <f>D309+D310</f>
        <v>0</v>
      </c>
      <c r="E308" s="59">
        <f t="shared" ref="E308:I308" si="335">E309+E310</f>
        <v>5054.7</v>
      </c>
      <c r="F308" s="59">
        <f t="shared" si="335"/>
        <v>2700.5</v>
      </c>
      <c r="G308" s="59">
        <f t="shared" si="335"/>
        <v>2700.5</v>
      </c>
      <c r="H308" s="59">
        <f t="shared" si="335"/>
        <v>0</v>
      </c>
      <c r="I308" s="59">
        <f t="shared" si="335"/>
        <v>0</v>
      </c>
      <c r="J308" s="46">
        <f t="shared" si="324"/>
        <v>0.53425524759135068</v>
      </c>
      <c r="K308" s="46">
        <f t="shared" si="304"/>
        <v>0</v>
      </c>
    </row>
    <row r="309" spans="1:11" x14ac:dyDescent="0.25">
      <c r="A309" s="87"/>
      <c r="B309" s="68"/>
      <c r="C309" s="38" t="s">
        <v>16</v>
      </c>
      <c r="D309" s="59">
        <v>0</v>
      </c>
      <c r="E309" s="59">
        <f>E312+E323</f>
        <v>5054.7</v>
      </c>
      <c r="F309" s="59">
        <f t="shared" ref="F309:H309" si="336">F312+F323</f>
        <v>2700.5</v>
      </c>
      <c r="G309" s="59">
        <f t="shared" si="336"/>
        <v>2700.5</v>
      </c>
      <c r="H309" s="59">
        <f t="shared" si="336"/>
        <v>0</v>
      </c>
      <c r="I309" s="59">
        <f t="shared" ref="E309:I310" si="337">I312</f>
        <v>0</v>
      </c>
      <c r="J309" s="46">
        <f t="shared" si="324"/>
        <v>0.53425524759135068</v>
      </c>
      <c r="K309" s="46">
        <f t="shared" si="304"/>
        <v>0</v>
      </c>
    </row>
    <row r="310" spans="1:11" x14ac:dyDescent="0.25">
      <c r="A310" s="87"/>
      <c r="B310" s="68"/>
      <c r="C310" s="38" t="s">
        <v>17</v>
      </c>
      <c r="D310" s="59">
        <v>0</v>
      </c>
      <c r="E310" s="59">
        <f t="shared" si="337"/>
        <v>0</v>
      </c>
      <c r="F310" s="59">
        <f t="shared" si="337"/>
        <v>0</v>
      </c>
      <c r="G310" s="59">
        <f t="shared" si="337"/>
        <v>0</v>
      </c>
      <c r="H310" s="59">
        <f t="shared" si="337"/>
        <v>0</v>
      </c>
      <c r="I310" s="59">
        <f t="shared" si="337"/>
        <v>0</v>
      </c>
      <c r="J310" s="46" t="e">
        <f t="shared" si="324"/>
        <v>#DIV/0!</v>
      </c>
      <c r="K310" s="46" t="e">
        <f t="shared" si="304"/>
        <v>#DIV/0!</v>
      </c>
    </row>
    <row r="311" spans="1:11" x14ac:dyDescent="0.25">
      <c r="A311" s="87"/>
      <c r="B311" s="74" t="s">
        <v>23</v>
      </c>
      <c r="C311" s="38" t="s">
        <v>32</v>
      </c>
      <c r="D311" s="35">
        <f>D312+D313</f>
        <v>0</v>
      </c>
      <c r="E311" s="35">
        <f t="shared" ref="E311:I311" si="338">E312+E313</f>
        <v>3877.7</v>
      </c>
      <c r="F311" s="35">
        <f t="shared" si="338"/>
        <v>2700.5</v>
      </c>
      <c r="G311" s="35">
        <f t="shared" si="338"/>
        <v>2700.5</v>
      </c>
      <c r="H311" s="35">
        <f t="shared" si="338"/>
        <v>0</v>
      </c>
      <c r="I311" s="35">
        <f t="shared" si="338"/>
        <v>0</v>
      </c>
      <c r="J311" s="46">
        <f t="shared" si="324"/>
        <v>0.69641797973025255</v>
      </c>
      <c r="K311" s="46">
        <f t="shared" si="304"/>
        <v>0</v>
      </c>
    </row>
    <row r="312" spans="1:11" x14ac:dyDescent="0.25">
      <c r="A312" s="87"/>
      <c r="B312" s="89"/>
      <c r="C312" s="38" t="s">
        <v>16</v>
      </c>
      <c r="D312" s="35">
        <f>D318</f>
        <v>0</v>
      </c>
      <c r="E312" s="35">
        <f>E318+E323</f>
        <v>3877.7</v>
      </c>
      <c r="F312" s="35">
        <f t="shared" ref="F312:H312" si="339">F318+F323</f>
        <v>2700.5</v>
      </c>
      <c r="G312" s="35">
        <f t="shared" si="339"/>
        <v>2700.5</v>
      </c>
      <c r="H312" s="35">
        <f t="shared" si="339"/>
        <v>0</v>
      </c>
      <c r="I312" s="35">
        <f t="shared" ref="E312:I313" si="340">I318</f>
        <v>0</v>
      </c>
      <c r="J312" s="46">
        <f t="shared" si="324"/>
        <v>0.69641797973025255</v>
      </c>
      <c r="K312" s="46">
        <f t="shared" si="304"/>
        <v>0</v>
      </c>
    </row>
    <row r="313" spans="1:11" x14ac:dyDescent="0.25">
      <c r="A313" s="87"/>
      <c r="B313" s="54" t="s">
        <v>19</v>
      </c>
      <c r="C313" s="38" t="s">
        <v>17</v>
      </c>
      <c r="D313" s="35">
        <f>D319</f>
        <v>0</v>
      </c>
      <c r="E313" s="35">
        <f t="shared" si="340"/>
        <v>0</v>
      </c>
      <c r="F313" s="35">
        <f t="shared" si="340"/>
        <v>0</v>
      </c>
      <c r="G313" s="35">
        <f t="shared" si="340"/>
        <v>0</v>
      </c>
      <c r="H313" s="35">
        <f t="shared" si="340"/>
        <v>0</v>
      </c>
      <c r="I313" s="35">
        <f t="shared" si="340"/>
        <v>0</v>
      </c>
      <c r="J313" s="46" t="e">
        <f t="shared" si="324"/>
        <v>#DIV/0!</v>
      </c>
      <c r="K313" s="46" t="e">
        <f t="shared" si="304"/>
        <v>#DIV/0!</v>
      </c>
    </row>
    <row r="314" spans="1:11" x14ac:dyDescent="0.25">
      <c r="A314" s="87"/>
      <c r="B314" s="74" t="s">
        <v>21</v>
      </c>
      <c r="C314" s="38" t="s">
        <v>32</v>
      </c>
      <c r="D314" s="35">
        <f>D315+D316</f>
        <v>0</v>
      </c>
      <c r="E314" s="35">
        <f t="shared" ref="E314:I314" si="341">E315+E316</f>
        <v>2700.7</v>
      </c>
      <c r="F314" s="35">
        <f t="shared" si="341"/>
        <v>2700.5</v>
      </c>
      <c r="G314" s="35">
        <f t="shared" si="341"/>
        <v>2700.5</v>
      </c>
      <c r="H314" s="35">
        <f t="shared" si="341"/>
        <v>0</v>
      </c>
      <c r="I314" s="35">
        <f t="shared" si="341"/>
        <v>0</v>
      </c>
      <c r="J314" s="46">
        <f t="shared" si="324"/>
        <v>0.99992594512533794</v>
      </c>
      <c r="K314" s="46">
        <f t="shared" si="304"/>
        <v>0</v>
      </c>
    </row>
    <row r="315" spans="1:11" x14ac:dyDescent="0.25">
      <c r="A315" s="87"/>
      <c r="B315" s="89"/>
      <c r="C315" s="38" t="s">
        <v>16</v>
      </c>
      <c r="D315" s="35">
        <f>D321</f>
        <v>0</v>
      </c>
      <c r="E315" s="35">
        <f t="shared" ref="E315:I316" si="342">E321</f>
        <v>2700.7</v>
      </c>
      <c r="F315" s="35">
        <f t="shared" si="342"/>
        <v>2700.5</v>
      </c>
      <c r="G315" s="35">
        <f t="shared" si="342"/>
        <v>2700.5</v>
      </c>
      <c r="H315" s="35">
        <f t="shared" si="342"/>
        <v>0</v>
      </c>
      <c r="I315" s="35">
        <f t="shared" si="342"/>
        <v>0</v>
      </c>
      <c r="J315" s="46">
        <f t="shared" si="324"/>
        <v>0.99992594512533794</v>
      </c>
      <c r="K315" s="46">
        <f t="shared" si="304"/>
        <v>0</v>
      </c>
    </row>
    <row r="316" spans="1:11" x14ac:dyDescent="0.25">
      <c r="A316" s="87"/>
      <c r="B316" s="90"/>
      <c r="C316" s="38" t="s">
        <v>17</v>
      </c>
      <c r="D316" s="35">
        <f>D322</f>
        <v>0</v>
      </c>
      <c r="E316" s="35">
        <f t="shared" si="342"/>
        <v>0</v>
      </c>
      <c r="F316" s="35">
        <f t="shared" si="342"/>
        <v>0</v>
      </c>
      <c r="G316" s="35">
        <f t="shared" si="342"/>
        <v>0</v>
      </c>
      <c r="H316" s="35">
        <f t="shared" si="342"/>
        <v>0</v>
      </c>
      <c r="I316" s="35">
        <f t="shared" si="342"/>
        <v>0</v>
      </c>
      <c r="J316" s="46" t="e">
        <f t="shared" si="324"/>
        <v>#DIV/0!</v>
      </c>
      <c r="K316" s="46" t="e">
        <f t="shared" si="304"/>
        <v>#DIV/0!</v>
      </c>
    </row>
    <row r="317" spans="1:11" x14ac:dyDescent="0.25">
      <c r="A317" s="78" t="s">
        <v>106</v>
      </c>
      <c r="B317" s="81" t="s">
        <v>23</v>
      </c>
      <c r="C317" s="24" t="s">
        <v>32</v>
      </c>
      <c r="D317" s="28">
        <f t="shared" ref="D317:E317" si="343">D318+D319</f>
        <v>0</v>
      </c>
      <c r="E317" s="28">
        <f t="shared" si="343"/>
        <v>2700.7</v>
      </c>
      <c r="F317" s="60">
        <f>F318+F319</f>
        <v>2700.5</v>
      </c>
      <c r="G317" s="60">
        <f t="shared" ref="G317:H317" si="344">G318+G319</f>
        <v>2700.5</v>
      </c>
      <c r="H317" s="60">
        <f t="shared" si="344"/>
        <v>0</v>
      </c>
      <c r="I317" s="60">
        <f t="shared" ref="I317:I319" si="345">F317+H317-G317</f>
        <v>0</v>
      </c>
      <c r="J317" s="16">
        <f t="shared" si="324"/>
        <v>0.99992594512533794</v>
      </c>
      <c r="K317" s="16">
        <f t="shared" si="304"/>
        <v>0</v>
      </c>
    </row>
    <row r="318" spans="1:11" x14ac:dyDescent="0.25">
      <c r="A318" s="79"/>
      <c r="B318" s="82"/>
      <c r="C318" s="24" t="s">
        <v>16</v>
      </c>
      <c r="D318" s="26">
        <v>0</v>
      </c>
      <c r="E318" s="26">
        <v>2700.7</v>
      </c>
      <c r="F318" s="60">
        <v>2700.5</v>
      </c>
      <c r="G318" s="60">
        <v>2700.5</v>
      </c>
      <c r="H318" s="60">
        <v>0</v>
      </c>
      <c r="I318" s="60">
        <f t="shared" si="345"/>
        <v>0</v>
      </c>
      <c r="J318" s="16">
        <f t="shared" si="324"/>
        <v>0.99992594512533794</v>
      </c>
      <c r="K318" s="16">
        <f t="shared" si="304"/>
        <v>0</v>
      </c>
    </row>
    <row r="319" spans="1:11" x14ac:dyDescent="0.25">
      <c r="A319" s="79"/>
      <c r="B319" s="25" t="s">
        <v>19</v>
      </c>
      <c r="C319" s="24" t="s">
        <v>17</v>
      </c>
      <c r="D319" s="26">
        <v>0</v>
      </c>
      <c r="E319" s="26">
        <v>0</v>
      </c>
      <c r="F319" s="60">
        <v>0</v>
      </c>
      <c r="G319" s="60">
        <v>0</v>
      </c>
      <c r="H319" s="60">
        <v>0</v>
      </c>
      <c r="I319" s="60">
        <f t="shared" si="345"/>
        <v>0</v>
      </c>
      <c r="J319" s="16" t="e">
        <f t="shared" si="324"/>
        <v>#DIV/0!</v>
      </c>
      <c r="K319" s="16" t="e">
        <f t="shared" si="304"/>
        <v>#DIV/0!</v>
      </c>
    </row>
    <row r="320" spans="1:11" x14ac:dyDescent="0.25">
      <c r="A320" s="79"/>
      <c r="B320" s="83" t="s">
        <v>21</v>
      </c>
      <c r="C320" s="11" t="s">
        <v>32</v>
      </c>
      <c r="D320" s="27">
        <f t="shared" ref="D320:I320" si="346">D321+D322</f>
        <v>0</v>
      </c>
      <c r="E320" s="27">
        <f t="shared" si="346"/>
        <v>2700.7</v>
      </c>
      <c r="F320" s="61">
        <f t="shared" si="346"/>
        <v>2700.5</v>
      </c>
      <c r="G320" s="61">
        <f t="shared" si="346"/>
        <v>2700.5</v>
      </c>
      <c r="H320" s="61">
        <f t="shared" si="346"/>
        <v>0</v>
      </c>
      <c r="I320" s="61">
        <f t="shared" si="346"/>
        <v>0</v>
      </c>
      <c r="J320" s="17">
        <f t="shared" si="324"/>
        <v>0.99992594512533794</v>
      </c>
      <c r="K320" s="17">
        <f t="shared" si="304"/>
        <v>0</v>
      </c>
    </row>
    <row r="321" spans="1:11" x14ac:dyDescent="0.25">
      <c r="A321" s="79"/>
      <c r="B321" s="84"/>
      <c r="C321" s="11" t="s">
        <v>16</v>
      </c>
      <c r="D321" s="27">
        <f t="shared" ref="D321:I322" si="347">D318</f>
        <v>0</v>
      </c>
      <c r="E321" s="27">
        <f t="shared" si="347"/>
        <v>2700.7</v>
      </c>
      <c r="F321" s="61">
        <f t="shared" si="347"/>
        <v>2700.5</v>
      </c>
      <c r="G321" s="61">
        <f t="shared" si="347"/>
        <v>2700.5</v>
      </c>
      <c r="H321" s="61">
        <f t="shared" si="347"/>
        <v>0</v>
      </c>
      <c r="I321" s="61">
        <f t="shared" si="347"/>
        <v>0</v>
      </c>
      <c r="J321" s="17">
        <f t="shared" si="324"/>
        <v>0.99992594512533794</v>
      </c>
      <c r="K321" s="17">
        <f t="shared" si="304"/>
        <v>0</v>
      </c>
    </row>
    <row r="322" spans="1:11" x14ac:dyDescent="0.25">
      <c r="A322" s="80"/>
      <c r="B322" s="85"/>
      <c r="C322" s="11" t="s">
        <v>17</v>
      </c>
      <c r="D322" s="27">
        <f t="shared" si="347"/>
        <v>0</v>
      </c>
      <c r="E322" s="27">
        <f t="shared" si="347"/>
        <v>0</v>
      </c>
      <c r="F322" s="61">
        <f t="shared" si="347"/>
        <v>0</v>
      </c>
      <c r="G322" s="61">
        <f t="shared" si="347"/>
        <v>0</v>
      </c>
      <c r="H322" s="61">
        <f t="shared" si="347"/>
        <v>0</v>
      </c>
      <c r="I322" s="61">
        <f t="shared" si="347"/>
        <v>0</v>
      </c>
      <c r="J322" s="17" t="e">
        <f t="shared" si="324"/>
        <v>#DIV/0!</v>
      </c>
      <c r="K322" s="17" t="e">
        <f t="shared" si="304"/>
        <v>#DIV/0!</v>
      </c>
    </row>
    <row r="323" spans="1:11" ht="75" x14ac:dyDescent="0.25">
      <c r="A323" s="65" t="s">
        <v>110</v>
      </c>
      <c r="B323" s="22" t="s">
        <v>111</v>
      </c>
      <c r="C323" s="24" t="s">
        <v>16</v>
      </c>
      <c r="D323" s="26">
        <v>0</v>
      </c>
      <c r="E323" s="26">
        <v>1177</v>
      </c>
      <c r="F323" s="60">
        <v>0</v>
      </c>
      <c r="G323" s="60">
        <v>0</v>
      </c>
      <c r="H323" s="60">
        <v>0</v>
      </c>
      <c r="I323" s="60">
        <f t="shared" ref="I323" si="348">F323+H323-G323</f>
        <v>0</v>
      </c>
      <c r="J323" s="16">
        <f t="shared" ref="J323" si="349">G323/E323</f>
        <v>0</v>
      </c>
      <c r="K323" s="16">
        <f t="shared" ref="K323" si="350">H323/(E323-F323)</f>
        <v>0</v>
      </c>
    </row>
  </sheetData>
  <mergeCells count="132">
    <mergeCell ref="A317:A322"/>
    <mergeCell ref="B317:B318"/>
    <mergeCell ref="B320:B322"/>
    <mergeCell ref="A294:A299"/>
    <mergeCell ref="B294:B295"/>
    <mergeCell ref="B297:B299"/>
    <mergeCell ref="A308:A316"/>
    <mergeCell ref="B308:B310"/>
    <mergeCell ref="B311:B312"/>
    <mergeCell ref="B314:B316"/>
    <mergeCell ref="A300:A307"/>
    <mergeCell ref="B300:B302"/>
    <mergeCell ref="B304:B307"/>
    <mergeCell ref="A282:A287"/>
    <mergeCell ref="B282:B283"/>
    <mergeCell ref="B285:B287"/>
    <mergeCell ref="A288:A293"/>
    <mergeCell ref="B288:B289"/>
    <mergeCell ref="B291:B293"/>
    <mergeCell ref="A270:A275"/>
    <mergeCell ref="B270:B271"/>
    <mergeCell ref="B273:B275"/>
    <mergeCell ref="A276:A281"/>
    <mergeCell ref="B276:B277"/>
    <mergeCell ref="B279:B281"/>
    <mergeCell ref="A258:A263"/>
    <mergeCell ref="B258:B259"/>
    <mergeCell ref="B261:B263"/>
    <mergeCell ref="A264:A269"/>
    <mergeCell ref="B264:B265"/>
    <mergeCell ref="B267:B269"/>
    <mergeCell ref="A246:A251"/>
    <mergeCell ref="B246:B247"/>
    <mergeCell ref="B249:B251"/>
    <mergeCell ref="A252:A257"/>
    <mergeCell ref="B252:B253"/>
    <mergeCell ref="B255:B257"/>
    <mergeCell ref="A227:A243"/>
    <mergeCell ref="B227:B231"/>
    <mergeCell ref="B232:B234"/>
    <mergeCell ref="B236:B239"/>
    <mergeCell ref="B240:B242"/>
    <mergeCell ref="A187:A194"/>
    <mergeCell ref="B187:B189"/>
    <mergeCell ref="B191:B194"/>
    <mergeCell ref="A53:A58"/>
    <mergeCell ref="B53:B54"/>
    <mergeCell ref="B56:B58"/>
    <mergeCell ref="A124:A129"/>
    <mergeCell ref="B124:B125"/>
    <mergeCell ref="B127:B129"/>
    <mergeCell ref="A96:A105"/>
    <mergeCell ref="B96:B98"/>
    <mergeCell ref="B99:B100"/>
    <mergeCell ref="B102:B104"/>
    <mergeCell ref="A90:A95"/>
    <mergeCell ref="B90:B91"/>
    <mergeCell ref="B93:B95"/>
    <mergeCell ref="A106:A111"/>
    <mergeCell ref="B106:B107"/>
    <mergeCell ref="B109:B111"/>
    <mergeCell ref="A2:K2"/>
    <mergeCell ref="A3:K3"/>
    <mergeCell ref="A4:K4"/>
    <mergeCell ref="A8:A23"/>
    <mergeCell ref="B8:B12"/>
    <mergeCell ref="B13:B15"/>
    <mergeCell ref="B17:B20"/>
    <mergeCell ref="B21:B23"/>
    <mergeCell ref="A31:A36"/>
    <mergeCell ref="B31:B32"/>
    <mergeCell ref="B34:B36"/>
    <mergeCell ref="A47:A52"/>
    <mergeCell ref="B47:B48"/>
    <mergeCell ref="B50:B52"/>
    <mergeCell ref="A41:A46"/>
    <mergeCell ref="B41:B42"/>
    <mergeCell ref="B44:B46"/>
    <mergeCell ref="A84:A89"/>
    <mergeCell ref="B84:B85"/>
    <mergeCell ref="B87:B89"/>
    <mergeCell ref="A59:A64"/>
    <mergeCell ref="B59:B60"/>
    <mergeCell ref="B62:B64"/>
    <mergeCell ref="A69:A83"/>
    <mergeCell ref="B69:B72"/>
    <mergeCell ref="B73:B75"/>
    <mergeCell ref="B77:B80"/>
    <mergeCell ref="B81:B83"/>
    <mergeCell ref="A112:A117"/>
    <mergeCell ref="B112:B113"/>
    <mergeCell ref="B115:B117"/>
    <mergeCell ref="A118:A123"/>
    <mergeCell ref="B118:B119"/>
    <mergeCell ref="B121:B123"/>
    <mergeCell ref="A130:A135"/>
    <mergeCell ref="B130:B131"/>
    <mergeCell ref="B133:B135"/>
    <mergeCell ref="A136:A141"/>
    <mergeCell ref="B136:B137"/>
    <mergeCell ref="B139:B141"/>
    <mergeCell ref="A142:A147"/>
    <mergeCell ref="B142:B143"/>
    <mergeCell ref="B145:B147"/>
    <mergeCell ref="A148:A153"/>
    <mergeCell ref="B148:B149"/>
    <mergeCell ref="B151:B153"/>
    <mergeCell ref="A154:A159"/>
    <mergeCell ref="B154:B155"/>
    <mergeCell ref="B157:B159"/>
    <mergeCell ref="A162:A167"/>
    <mergeCell ref="B162:B163"/>
    <mergeCell ref="B165:B167"/>
    <mergeCell ref="A180:A185"/>
    <mergeCell ref="B180:B181"/>
    <mergeCell ref="B183:B185"/>
    <mergeCell ref="A168:A173"/>
    <mergeCell ref="B168:B169"/>
    <mergeCell ref="B171:B173"/>
    <mergeCell ref="A174:A179"/>
    <mergeCell ref="B174:B175"/>
    <mergeCell ref="B177:B179"/>
    <mergeCell ref="A211:A213"/>
    <mergeCell ref="B211:B213"/>
    <mergeCell ref="A215:A217"/>
    <mergeCell ref="B215:B217"/>
    <mergeCell ref="A195:A202"/>
    <mergeCell ref="B195:B197"/>
    <mergeCell ref="B199:B202"/>
    <mergeCell ref="A203:A210"/>
    <mergeCell ref="B203:B205"/>
    <mergeCell ref="B207:B210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2018-10-16T06:33:57Z</dcterms:modified>
</cp:coreProperties>
</file>