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орма 8 " sheetId="5" r:id="rId1"/>
  </sheets>
  <definedNames>
    <definedName name="_xlnm.Print_Titles" localSheetId="0">'Форма 8 '!$6:$7</definedName>
  </definedNames>
  <calcPr calcId="152511"/>
</workbook>
</file>

<file path=xl/calcChain.xml><?xml version="1.0" encoding="utf-8"?>
<calcChain xmlns="http://schemas.openxmlformats.org/spreadsheetml/2006/main">
  <c r="I117" i="5" l="1"/>
  <c r="I39" i="5" l="1"/>
  <c r="H38" i="5"/>
  <c r="F38" i="5"/>
  <c r="E38" i="5"/>
  <c r="G38" i="5"/>
  <c r="I45" i="5"/>
  <c r="K45" i="5"/>
  <c r="J45" i="5"/>
  <c r="H35" i="5" l="1"/>
  <c r="G35" i="5"/>
  <c r="F35" i="5"/>
  <c r="H34" i="5"/>
  <c r="G34" i="5"/>
  <c r="F34" i="5"/>
  <c r="I33" i="5"/>
  <c r="H33" i="5"/>
  <c r="G33" i="5"/>
  <c r="F33" i="5"/>
  <c r="G41" i="5"/>
  <c r="I110" i="5" l="1"/>
  <c r="I109" i="5"/>
  <c r="I113" i="5"/>
  <c r="I112" i="5"/>
  <c r="D38" i="5" l="1"/>
  <c r="K39" i="5"/>
  <c r="J39" i="5"/>
  <c r="H39" i="5"/>
  <c r="G39" i="5"/>
  <c r="F39" i="5"/>
  <c r="E39" i="5"/>
  <c r="D39" i="5"/>
  <c r="H51" i="5"/>
  <c r="G51" i="5"/>
  <c r="I38" i="5" l="1"/>
  <c r="I34" i="5" s="1"/>
  <c r="E35" i="5"/>
  <c r="K92" i="5" l="1"/>
  <c r="J92" i="5"/>
  <c r="K90" i="5"/>
  <c r="J90" i="5"/>
  <c r="K88" i="5"/>
  <c r="J88" i="5"/>
  <c r="K86" i="5"/>
  <c r="J86" i="5"/>
  <c r="K82" i="5"/>
  <c r="J82" i="5"/>
  <c r="K78" i="5"/>
  <c r="J78" i="5"/>
  <c r="K76" i="5"/>
  <c r="J76" i="5"/>
  <c r="I91" i="5"/>
  <c r="I89" i="5" s="1"/>
  <c r="I73" i="5"/>
  <c r="H73" i="5"/>
  <c r="G73" i="5"/>
  <c r="F91" i="5"/>
  <c r="F89" i="5" s="1"/>
  <c r="F73" i="5"/>
  <c r="E91" i="5"/>
  <c r="E89" i="5"/>
  <c r="E87" i="5"/>
  <c r="E85" i="5"/>
  <c r="E84" i="5"/>
  <c r="E83" i="5"/>
  <c r="E81" i="5" s="1"/>
  <c r="E80" i="5"/>
  <c r="E75" i="5" s="1"/>
  <c r="E79" i="5"/>
  <c r="E77" i="5"/>
  <c r="E74" i="5"/>
  <c r="E73" i="5"/>
  <c r="D91" i="5"/>
  <c r="D89" i="5" s="1"/>
  <c r="D87" i="5"/>
  <c r="D85" i="5"/>
  <c r="D84" i="5"/>
  <c r="D83" i="5"/>
  <c r="D77" i="5"/>
  <c r="D80" i="5"/>
  <c r="D75" i="5" s="1"/>
  <c r="D115" i="5"/>
  <c r="D79" i="5" s="1"/>
  <c r="D74" i="5" s="1"/>
  <c r="D73" i="5"/>
  <c r="H119" i="5"/>
  <c r="K119" i="5" s="1"/>
  <c r="G119" i="5"/>
  <c r="J119" i="5" s="1"/>
  <c r="I120" i="5"/>
  <c r="I119" i="5" s="1"/>
  <c r="I87" i="5" s="1"/>
  <c r="I85" i="5" s="1"/>
  <c r="F120" i="5"/>
  <c r="F119" i="5" s="1"/>
  <c r="F87" i="5" s="1"/>
  <c r="F85" i="5" s="1"/>
  <c r="K118" i="5"/>
  <c r="I115" i="5"/>
  <c r="K117" i="5"/>
  <c r="G115" i="5"/>
  <c r="F115" i="5"/>
  <c r="K120" i="5"/>
  <c r="J120" i="5"/>
  <c r="J118" i="5"/>
  <c r="I116" i="5"/>
  <c r="H116" i="5"/>
  <c r="K116" i="5" s="1"/>
  <c r="G116" i="5"/>
  <c r="J116" i="5" s="1"/>
  <c r="F116" i="5"/>
  <c r="E93" i="5"/>
  <c r="D93" i="5"/>
  <c r="D95" i="5"/>
  <c r="D94" i="5"/>
  <c r="E95" i="5"/>
  <c r="E94" i="5"/>
  <c r="D96" i="5"/>
  <c r="D99" i="5"/>
  <c r="D102" i="5"/>
  <c r="D105" i="5"/>
  <c r="D108" i="5"/>
  <c r="D111" i="5"/>
  <c r="E114" i="5"/>
  <c r="E116" i="5"/>
  <c r="E115" i="5"/>
  <c r="E111" i="5"/>
  <c r="E109" i="5"/>
  <c r="E108" i="5" s="1"/>
  <c r="E105" i="5"/>
  <c r="E102" i="5"/>
  <c r="E99" i="5"/>
  <c r="E96" i="5"/>
  <c r="G91" i="5" l="1"/>
  <c r="H91" i="5"/>
  <c r="H87" i="5"/>
  <c r="G87" i="5"/>
  <c r="K73" i="5"/>
  <c r="J73" i="5"/>
  <c r="E72" i="5"/>
  <c r="D81" i="5"/>
  <c r="D114" i="5"/>
  <c r="D72" i="5"/>
  <c r="I114" i="5"/>
  <c r="F114" i="5"/>
  <c r="H115" i="5"/>
  <c r="H114" i="5" s="1"/>
  <c r="J115" i="5"/>
  <c r="J113" i="5"/>
  <c r="G114" i="5"/>
  <c r="J114" i="5" s="1"/>
  <c r="J117" i="5"/>
  <c r="I111" i="5"/>
  <c r="G111" i="5"/>
  <c r="G89" i="5" l="1"/>
  <c r="J89" i="5" s="1"/>
  <c r="J91" i="5"/>
  <c r="H89" i="5"/>
  <c r="K89" i="5" s="1"/>
  <c r="K91" i="5"/>
  <c r="H85" i="5"/>
  <c r="K85" i="5" s="1"/>
  <c r="K87" i="5"/>
  <c r="G85" i="5"/>
  <c r="J85" i="5" s="1"/>
  <c r="J87" i="5"/>
  <c r="F111" i="5"/>
  <c r="K115" i="5"/>
  <c r="K113" i="5"/>
  <c r="J109" i="5"/>
  <c r="J111" i="5"/>
  <c r="J112" i="5"/>
  <c r="J110" i="5"/>
  <c r="K114" i="5"/>
  <c r="J107" i="5"/>
  <c r="I108" i="5" l="1"/>
  <c r="G108" i="5"/>
  <c r="J108" i="5" s="1"/>
  <c r="I105" i="5"/>
  <c r="F107" i="5"/>
  <c r="F108" i="5"/>
  <c r="F106" i="5" s="1"/>
  <c r="J106" i="5"/>
  <c r="H111" i="5"/>
  <c r="K112" i="5"/>
  <c r="K110" i="5"/>
  <c r="I102" i="5" l="1"/>
  <c r="I99" i="5" s="1"/>
  <c r="I94" i="5" s="1"/>
  <c r="G105" i="5"/>
  <c r="J105" i="5" s="1"/>
  <c r="J104" i="5"/>
  <c r="F105" i="5"/>
  <c r="F103" i="5" s="1"/>
  <c r="F104" i="5"/>
  <c r="J103" i="5"/>
  <c r="K111" i="5"/>
  <c r="I95" i="5" l="1"/>
  <c r="I93" i="5" s="1"/>
  <c r="I79" i="5"/>
  <c r="I83" i="5"/>
  <c r="J101" i="5"/>
  <c r="F102" i="5"/>
  <c r="F100" i="5" s="1"/>
  <c r="F98" i="5" s="1"/>
  <c r="F101" i="5"/>
  <c r="G102" i="5"/>
  <c r="K109" i="5"/>
  <c r="H108" i="5"/>
  <c r="K107" i="5"/>
  <c r="I84" i="5" l="1"/>
  <c r="I81" i="5" s="1"/>
  <c r="I96" i="5"/>
  <c r="I80" i="5"/>
  <c r="I75" i="5" s="1"/>
  <c r="F95" i="5"/>
  <c r="F84" i="5" s="1"/>
  <c r="I74" i="5"/>
  <c r="J102" i="5"/>
  <c r="F99" i="5"/>
  <c r="F97" i="5" s="1"/>
  <c r="F94" i="5" s="1"/>
  <c r="J100" i="5"/>
  <c r="G99" i="5"/>
  <c r="G94" i="5" s="1"/>
  <c r="K108" i="5"/>
  <c r="I72" i="5" l="1"/>
  <c r="F80" i="5"/>
  <c r="F75" i="5" s="1"/>
  <c r="I77" i="5"/>
  <c r="F79" i="5"/>
  <c r="F83" i="5"/>
  <c r="F81" i="5" s="1"/>
  <c r="F93" i="5"/>
  <c r="G83" i="5"/>
  <c r="G79" i="5"/>
  <c r="J98" i="5"/>
  <c r="G95" i="5"/>
  <c r="J99" i="5"/>
  <c r="F96" i="5"/>
  <c r="J97" i="5"/>
  <c r="G96" i="5"/>
  <c r="J96" i="5" s="1"/>
  <c r="K104" i="5"/>
  <c r="K106" i="5"/>
  <c r="H105" i="5"/>
  <c r="J94" i="5"/>
  <c r="F77" i="5" l="1"/>
  <c r="F74" i="5"/>
  <c r="F72" i="5" s="1"/>
  <c r="G80" i="5"/>
  <c r="G84" i="5"/>
  <c r="J84" i="5" s="1"/>
  <c r="J95" i="5"/>
  <c r="G93" i="5"/>
  <c r="J93" i="5" s="1"/>
  <c r="G77" i="5"/>
  <c r="J77" i="5" s="1"/>
  <c r="J79" i="5"/>
  <c r="G74" i="5"/>
  <c r="J83" i="5"/>
  <c r="K105" i="5"/>
  <c r="G81" i="5" l="1"/>
  <c r="J81" i="5" s="1"/>
  <c r="J74" i="5"/>
  <c r="J80" i="5"/>
  <c r="G75" i="5"/>
  <c r="J75" i="5" s="1"/>
  <c r="H102" i="5"/>
  <c r="K103" i="5"/>
  <c r="K101" i="5"/>
  <c r="G72" i="5" l="1"/>
  <c r="J72" i="5" s="1"/>
  <c r="K102" i="5"/>
  <c r="K100" i="5" l="1"/>
  <c r="H95" i="5"/>
  <c r="H99" i="5"/>
  <c r="H80" i="5" l="1"/>
  <c r="H84" i="5"/>
  <c r="K84" i="5" s="1"/>
  <c r="K98" i="5"/>
  <c r="K95" i="5"/>
  <c r="H94" i="5"/>
  <c r="K99" i="5"/>
  <c r="H83" i="5" l="1"/>
  <c r="H93" i="5"/>
  <c r="H79" i="5"/>
  <c r="K80" i="5"/>
  <c r="H75" i="5"/>
  <c r="K75" i="5" s="1"/>
  <c r="K97" i="5"/>
  <c r="H96" i="5"/>
  <c r="K96" i="5" s="1"/>
  <c r="H77" i="5" l="1"/>
  <c r="K77" i="5" s="1"/>
  <c r="K79" i="5"/>
  <c r="H74" i="5"/>
  <c r="K83" i="5"/>
  <c r="H81" i="5"/>
  <c r="K81" i="5" s="1"/>
  <c r="K94" i="5"/>
  <c r="K93" i="5"/>
  <c r="H72" i="5" l="1"/>
  <c r="K72" i="5" s="1"/>
  <c r="K74" i="5"/>
  <c r="E33" i="5"/>
  <c r="K55" i="5"/>
  <c r="J55" i="5"/>
  <c r="K54" i="5"/>
  <c r="J54" i="5"/>
  <c r="I53" i="5"/>
  <c r="H53" i="5"/>
  <c r="G53" i="5"/>
  <c r="F53" i="5"/>
  <c r="E53" i="5"/>
  <c r="D53" i="5"/>
  <c r="H41" i="5"/>
  <c r="I41" i="5" s="1"/>
  <c r="K43" i="5"/>
  <c r="J43" i="5"/>
  <c r="I43" i="5"/>
  <c r="K42" i="5"/>
  <c r="J42" i="5"/>
  <c r="I42" i="5"/>
  <c r="E41" i="5"/>
  <c r="K41" i="5" s="1"/>
  <c r="I35" i="5" l="1"/>
  <c r="J41" i="5"/>
  <c r="E34" i="5"/>
  <c r="J53" i="5"/>
  <c r="K53" i="5"/>
  <c r="H11" i="5" l="1"/>
  <c r="G11" i="5"/>
  <c r="F11" i="5"/>
  <c r="E32" i="5"/>
  <c r="D33" i="5"/>
  <c r="D35" i="5"/>
  <c r="D11" i="5" s="1"/>
  <c r="J22" i="5"/>
  <c r="K22" i="5"/>
  <c r="H27" i="5"/>
  <c r="G27" i="5"/>
  <c r="F27" i="5"/>
  <c r="E27" i="5"/>
  <c r="D27" i="5"/>
  <c r="D36" i="5"/>
  <c r="D34" i="5" s="1"/>
  <c r="H61" i="5"/>
  <c r="G61" i="5"/>
  <c r="F61" i="5"/>
  <c r="E61" i="5"/>
  <c r="E9" i="5" s="1"/>
  <c r="K59" i="5"/>
  <c r="D63" i="5"/>
  <c r="D62" i="5" s="1"/>
  <c r="D61" i="5"/>
  <c r="H56" i="5"/>
  <c r="G56" i="5"/>
  <c r="K70" i="5"/>
  <c r="J70" i="5"/>
  <c r="I70" i="5"/>
  <c r="K69" i="5"/>
  <c r="J69" i="5"/>
  <c r="I69" i="5"/>
  <c r="K68" i="5"/>
  <c r="J68" i="5"/>
  <c r="I68" i="5"/>
  <c r="K67" i="5"/>
  <c r="J67" i="5"/>
  <c r="I67" i="5"/>
  <c r="K66" i="5"/>
  <c r="J66" i="5"/>
  <c r="I66" i="5"/>
  <c r="J65" i="5"/>
  <c r="K64" i="5"/>
  <c r="J64" i="5"/>
  <c r="I64" i="5"/>
  <c r="G63" i="5"/>
  <c r="G62" i="5" s="1"/>
  <c r="F63" i="5"/>
  <c r="F62" i="5" s="1"/>
  <c r="E63" i="5"/>
  <c r="E62" i="5" s="1"/>
  <c r="J59" i="5"/>
  <c r="I59" i="5"/>
  <c r="K58" i="5"/>
  <c r="J58" i="5"/>
  <c r="I58" i="5"/>
  <c r="K57" i="5"/>
  <c r="J57" i="5"/>
  <c r="I57" i="5"/>
  <c r="F56" i="5"/>
  <c r="E56" i="5"/>
  <c r="D56" i="5"/>
  <c r="K52" i="5"/>
  <c r="J52" i="5"/>
  <c r="I52" i="5"/>
  <c r="I11" i="5" s="1"/>
  <c r="K51" i="5"/>
  <c r="J51" i="5"/>
  <c r="I51" i="5"/>
  <c r="K50" i="5"/>
  <c r="J50" i="5"/>
  <c r="I50" i="5"/>
  <c r="H49" i="5"/>
  <c r="G49" i="5"/>
  <c r="F49" i="5"/>
  <c r="E49" i="5"/>
  <c r="D49" i="5"/>
  <c r="K44" i="5"/>
  <c r="J44" i="5"/>
  <c r="I44" i="5"/>
  <c r="K40" i="5"/>
  <c r="J40" i="5"/>
  <c r="I40" i="5"/>
  <c r="K37" i="5"/>
  <c r="J37" i="5"/>
  <c r="I37" i="5"/>
  <c r="K31" i="5"/>
  <c r="J31" i="5"/>
  <c r="I31" i="5"/>
  <c r="K30" i="5"/>
  <c r="J30" i="5"/>
  <c r="I30" i="5"/>
  <c r="H29" i="5"/>
  <c r="G29" i="5"/>
  <c r="F29" i="5"/>
  <c r="E29" i="5"/>
  <c r="D29" i="5"/>
  <c r="K28" i="5"/>
  <c r="J28" i="5"/>
  <c r="I28" i="5"/>
  <c r="I27" i="5" s="1"/>
  <c r="K26" i="5"/>
  <c r="J26" i="5"/>
  <c r="I26" i="5"/>
  <c r="I25" i="5" s="1"/>
  <c r="H25" i="5"/>
  <c r="G25" i="5"/>
  <c r="F25" i="5"/>
  <c r="E25" i="5"/>
  <c r="D25" i="5"/>
  <c r="K24" i="5"/>
  <c r="J24" i="5"/>
  <c r="I24" i="5"/>
  <c r="I23" i="5" s="1"/>
  <c r="H23" i="5"/>
  <c r="G23" i="5"/>
  <c r="F23" i="5"/>
  <c r="F21" i="5" s="1"/>
  <c r="E23" i="5"/>
  <c r="E21" i="5" s="1"/>
  <c r="D23" i="5"/>
  <c r="D21" i="5" s="1"/>
  <c r="K19" i="5"/>
  <c r="K18" i="5" s="1"/>
  <c r="J19" i="5"/>
  <c r="J18" i="5" s="1"/>
  <c r="I19" i="5"/>
  <c r="I18" i="5" s="1"/>
  <c r="H18" i="5"/>
  <c r="G18" i="5"/>
  <c r="F18" i="5"/>
  <c r="E18" i="5"/>
  <c r="D18" i="5"/>
  <c r="K17" i="5"/>
  <c r="J17" i="5"/>
  <c r="I17" i="5"/>
  <c r="K16" i="5"/>
  <c r="J16" i="5"/>
  <c r="I16" i="5"/>
  <c r="K15" i="5"/>
  <c r="J15" i="5"/>
  <c r="I15" i="5"/>
  <c r="H14" i="5"/>
  <c r="G14" i="5"/>
  <c r="F14" i="5"/>
  <c r="E14" i="5"/>
  <c r="D14" i="5"/>
  <c r="B7" i="5"/>
  <c r="C7" i="5" s="1"/>
  <c r="D7" i="5" s="1"/>
  <c r="E7" i="5" s="1"/>
  <c r="F7" i="5" s="1"/>
  <c r="G7" i="5" s="1"/>
  <c r="H7" i="5" s="1"/>
  <c r="I7" i="5" s="1"/>
  <c r="J7" i="5" s="1"/>
  <c r="K7" i="5" s="1"/>
  <c r="H32" i="5" l="1"/>
  <c r="D9" i="5"/>
  <c r="F9" i="5"/>
  <c r="H9" i="5"/>
  <c r="G9" i="5"/>
  <c r="H21" i="5"/>
  <c r="G32" i="5"/>
  <c r="E11" i="5"/>
  <c r="G21" i="5"/>
  <c r="F32" i="5"/>
  <c r="I32" i="5"/>
  <c r="D20" i="5"/>
  <c r="E60" i="5"/>
  <c r="I61" i="5"/>
  <c r="I9" i="5" s="1"/>
  <c r="G60" i="5"/>
  <c r="F60" i="5"/>
  <c r="J49" i="5"/>
  <c r="D60" i="5"/>
  <c r="J56" i="5"/>
  <c r="E13" i="5"/>
  <c r="E10" i="5" s="1"/>
  <c r="E8" i="5" s="1"/>
  <c r="G13" i="5"/>
  <c r="K29" i="5"/>
  <c r="I29" i="5"/>
  <c r="I21" i="5" s="1"/>
  <c r="K23" i="5"/>
  <c r="J29" i="5"/>
  <c r="K25" i="5"/>
  <c r="D13" i="5"/>
  <c r="D10" i="5" s="1"/>
  <c r="H13" i="5"/>
  <c r="F13" i="5"/>
  <c r="F10" i="5" s="1"/>
  <c r="K61" i="5"/>
  <c r="J14" i="5"/>
  <c r="K49" i="5"/>
  <c r="I56" i="5"/>
  <c r="J61" i="5"/>
  <c r="I65" i="5"/>
  <c r="I63" i="5" s="1"/>
  <c r="I62" i="5" s="1"/>
  <c r="H63" i="5"/>
  <c r="H62" i="5" s="1"/>
  <c r="H60" i="5" s="1"/>
  <c r="K65" i="5"/>
  <c r="K14" i="5"/>
  <c r="J23" i="5"/>
  <c r="I14" i="5"/>
  <c r="I13" i="5" s="1"/>
  <c r="J25" i="5"/>
  <c r="J63" i="5"/>
  <c r="J62" i="5"/>
  <c r="I49" i="5"/>
  <c r="K56" i="5"/>
  <c r="G10" i="5" l="1"/>
  <c r="G8" i="5" s="1"/>
  <c r="I10" i="5"/>
  <c r="H10" i="5"/>
  <c r="J9" i="5"/>
  <c r="I60" i="5"/>
  <c r="K13" i="5"/>
  <c r="J35" i="5"/>
  <c r="I20" i="5"/>
  <c r="J13" i="5"/>
  <c r="J38" i="5"/>
  <c r="K35" i="5"/>
  <c r="N34" i="5"/>
  <c r="D32" i="5"/>
  <c r="J27" i="5"/>
  <c r="K27" i="5"/>
  <c r="F20" i="5"/>
  <c r="K38" i="5"/>
  <c r="K63" i="5"/>
  <c r="K33" i="5"/>
  <c r="E20" i="5"/>
  <c r="H20" i="5"/>
  <c r="K21" i="5"/>
  <c r="J33" i="5"/>
  <c r="J36" i="5"/>
  <c r="J21" i="5"/>
  <c r="G20" i="5"/>
  <c r="K9" i="5"/>
  <c r="J60" i="5"/>
  <c r="J11" i="5" l="1"/>
  <c r="K34" i="5"/>
  <c r="K11" i="5"/>
  <c r="J34" i="5"/>
  <c r="N33" i="5"/>
  <c r="D8" i="5"/>
  <c r="J32" i="5"/>
  <c r="M33" i="5"/>
  <c r="O34" i="5" s="1"/>
  <c r="F8" i="5"/>
  <c r="K36" i="5"/>
  <c r="K60" i="5"/>
  <c r="K62" i="5"/>
  <c r="J20" i="5"/>
  <c r="K32" i="5"/>
  <c r="K20" i="5"/>
  <c r="O33" i="5" l="1"/>
  <c r="I8" i="5"/>
  <c r="J10" i="5"/>
  <c r="M9" i="5"/>
  <c r="L9" i="5"/>
  <c r="M10" i="5"/>
  <c r="K10" i="5"/>
  <c r="H8" i="5"/>
  <c r="N10" i="5" l="1"/>
  <c r="N9" i="5"/>
  <c r="J8" i="5"/>
  <c r="K8" i="5"/>
</calcChain>
</file>

<file path=xl/sharedStrings.xml><?xml version="1.0" encoding="utf-8"?>
<sst xmlns="http://schemas.openxmlformats.org/spreadsheetml/2006/main" count="236" uniqueCount="86">
  <si>
    <t>СВЕДЕНИЯ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</si>
  <si>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</si>
  <si>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соисполнитель, участник государственной программы</t>
  </si>
  <si>
    <t>Источники финансирования</t>
  </si>
  <si>
    <t>Сводная бюджетная роспись на конец отчетного периода (тыс. руб.)</t>
  </si>
  <si>
    <t>Кредиторская задолженность на начало отчетного периода (тыс. руб.)</t>
  </si>
  <si>
    <t>Кассовые расходы за отчетный период (тыс. руб.)</t>
  </si>
  <si>
    <t>Фактические расходы за отчетный период (тыс. руб.)</t>
  </si>
  <si>
    <t>Кредиторская задолженность на конец отчетного периода (тыс. руб.)</t>
  </si>
  <si>
    <t>Уровень кассового исполнения (%)</t>
  </si>
  <si>
    <t>Уровень фактического исполнения (%)</t>
  </si>
  <si>
    <t>Сводная бюджетная роспись на 1 января отчетного года (тыс. руб.)</t>
  </si>
  <si>
    <t>Форма № 8</t>
  </si>
  <si>
    <t>Всего по государственной программе</t>
  </si>
  <si>
    <t>Всего:</t>
  </si>
  <si>
    <t>ФБ</t>
  </si>
  <si>
    <t>ОБ</t>
  </si>
  <si>
    <t>МБ</t>
  </si>
  <si>
    <t>ВБИ</t>
  </si>
  <si>
    <t>в том числе:</t>
  </si>
  <si>
    <t xml:space="preserve"> - органы местного самоуправления Магаданской области (по согласованию)</t>
  </si>
  <si>
    <t xml:space="preserve"> минприроды Магаданской области</t>
  </si>
  <si>
    <t>1.1. Основное мероприятие «Информационное обеспечение деятельности минерально-сырьевого комплекса и профессиональная ориентация молодежи»</t>
  </si>
  <si>
    <t>1.1.1. Мероприятие «Организация и участие в конференциях, форумах, семинарах, совещаниях, рабочих группах по природным ресурсам»</t>
  </si>
  <si>
    <t>1.1.2. Мероприятие «Профессиональная ориентация молодежи и школьников Магаданской области для привлечения к поступлению в учебные заведения горно-геологической направленности»</t>
  </si>
  <si>
    <t>1.2. Основное мероприятие «Тематические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недропользования»</t>
  </si>
  <si>
    <t>1.2.2. Мероприятие «Подготовка инвестиционного предложения по освоению месторождений олова Магаданской области»</t>
  </si>
  <si>
    <t>Всего</t>
  </si>
  <si>
    <t>2.1. Основное мероприятие «Экологическое обследование территорий и мониторинг окружающей среды»</t>
  </si>
  <si>
    <t>2.1.2. Мероприятие «Выполнение химико-аналитических исследований проб природных поверхностных вод в целях аналитического обеспечения проведения мониторинга водных объектов на территории Магаданской области»</t>
  </si>
  <si>
    <t>2.2. Основное мероприятие «Экологическое просвещение»</t>
  </si>
  <si>
    <t>2.2.2. Мероприятие «Проведение тематических выставок, конференций, конкурсов, областных акций, реализация общественных программ в области охраны окружающей среды, организация работы детских и юношеских экологических патрулей»</t>
  </si>
  <si>
    <t>2.3. 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</si>
  <si>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2.3.6. Мероприятие «Разработка проектно-сметной документации «Ликвидация ГТС (хвостохранилища флотации) рудника Тидид»</t>
  </si>
  <si>
    <t>2.4. Основное мероприятие «Исследования и изыскания в области охраны окружающей среды и экологии»</t>
  </si>
  <si>
    <t>2.4.1. Мероприятие «Комплексное обследование особо охраняемых природных территорий регионального значения»</t>
  </si>
  <si>
    <t>3.2. Основное мероприятие «Разработка технической документации гидротехнических сооружений»</t>
  </si>
  <si>
    <t>3.2.13. Мероприятие «Разработка технической документации берегоукрепления Охотского моря в г.Магадане (межевые планы земельных участков, технические планы и паспорта сооружений, кадастровые паспорта,  декларации безопасности и расходы связанные с регистрацией)»</t>
  </si>
  <si>
    <t>3.3. Основное мероприятие «Проектные и экспертные работы»</t>
  </si>
  <si>
    <t>3.15. Основное мероприятие «Строительство объекта «Водоограждающая дамба на р. Сеймчан в районе пос. Сеймчан»</t>
  </si>
  <si>
    <t>3.16. Основное мероприятие «Выполнение аварийно-восстановительных работ в городе Магадане в районе Портового шоссе (берегоукрепление в бухте Нагаева, реконструкция подпорной стены)»</t>
  </si>
  <si>
    <t>4.1. Основное мероприятие «Обеспечение выполнения функций государственными органами и находящихся в их ведении государственными учреждениями»</t>
  </si>
  <si>
    <t>4.1.1. Мероприятие «Компенсация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областного бюджета, расположенных в районах Крайнего Севера и приравненных к ним местностях»</t>
  </si>
  <si>
    <t>4.1.2. Мероприятие «Расходы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фондами»</t>
  </si>
  <si>
    <t>4.1.3. Мероприятие «Расходы на обеспечение функций государственных органов»</t>
  </si>
  <si>
    <t>4.1.4. Мероприятие «Единовременные выплаты лицам, которым присвоены почетные звания (Закон Магаданской области от 03.03.2016г. № 1996-ОЗ)»</t>
  </si>
  <si>
    <t>4.4. Основное мероприятие «Установление границ водоохранных зон и прибрежных защитных полос  водных объектов в границах поселений Магаданской области»</t>
  </si>
  <si>
    <t>4.5. Основное мероприятие «Разработка проектно-сметной документации «Руслоформирующие работы на р.Дебин в пос.Ягодное»</t>
  </si>
  <si>
    <t>1.1.3. Мероприятие «Создание базы данных участков недр Магаданской области, содержащих общераспространенные полезные ископаемые, в географической информационной системе MapInfo»</t>
  </si>
  <si>
    <t>2.4.2. Мероприятие «Выполнение работ по внесению информации о зонах с особыми условиями использования и особо охраняемых природных территориях в Единый государственный реестр недвижимости»</t>
  </si>
  <si>
    <t>3.3.3. Мероприятие «Разработка проектной документации «Капитальный ремонт паводковой дамбы на р. Ола в с. Клепка», проверка достоверности определения сметной стоимости строительства (включая экспертные работы)»</t>
  </si>
  <si>
    <t>3.7. Основное мероприятие «Капитальный ремонт гидротехнических сооружений питьевых водохранилищ в г. Магадане»</t>
  </si>
  <si>
    <t>1.3. Основное мероприятие «Разработка проектно-сметной документации (в том числе выполнение инженерных изысканий) по объектам размещения отходов»</t>
  </si>
  <si>
    <t xml:space="preserve">1.3.2. Мероприятие «Разработка проектно-сметной документации и выполнение инженерных изысканий по объекту: «Реконструкция свалки ТКО в поселке Стекольный» в межмуниципальный полигон ТКО» </t>
  </si>
  <si>
    <t>1.3.3. Мероприятие «Разработка проектно-сметной документации и выполнение инженерных изысканий по объекту «Реконструкция свалки ТКО в поселке Ягодное в межпоселенческий полигон ТКО»</t>
  </si>
  <si>
    <t>1.3.4. Мероприятие «Разработка проектно-сметной документации и выполнение инженерных изысканий по объекту: «Межпоселенческий полигон ТКО в поселке Усть-Омчуг»</t>
  </si>
  <si>
    <t>1.3.5. Мероприятие «Разработка проектно-сметной документации и выполнение инженерных изысканий по объекту: «Межпоселенческий полигон ТКО в городе Сусуман»</t>
  </si>
  <si>
    <t>1.3.6. Мероприятие «Разработка проектно-сметной документации и выполнение инженерных изысканий по объекту: «Межпоселенческий полигон ТКО в поселке Ола»</t>
  </si>
  <si>
    <t>1.3.7. Мероприятие «Разработка проектно-сметной документации и выполнение инженерных изысканий по объекту: «Межпоселенческий полигон ТКО поселке Сеймчан»</t>
  </si>
  <si>
    <t>1.6. Основное мероприятие «Развитие инфраструктуры обращения с отходами»</t>
  </si>
  <si>
    <t>Всего по основному мероприятию</t>
  </si>
  <si>
    <t>об использовании бюджетных ассигнований областного бюджета и иных источников на реализацию государственных программ</t>
  </si>
  <si>
    <t>2. Подпрограмма «Экологическая безопасность и охрана окружающей среды Магаданской области» на 2014-2021 годы»</t>
  </si>
  <si>
    <t>3. Подпрограмма «Развитие водохозяйственного комплекса Магаданской области» на 2014-2021 годы»</t>
  </si>
  <si>
    <t>4. Подпрограмма «Обеспечение реализации государственной программы Магаданской области «Природные ресурсы и экология Магаданской области» на 2014-2021 годы» и иных полномочий министерства природных ресурсов и экологии Магаданской области»</t>
  </si>
  <si>
    <t>3.3.7. МероприятиеРазработка проектной документации «Водоограждающая дамба на р.Берелех в г.Сусумане в районе центральной котельной»</t>
  </si>
  <si>
    <t>3.3.8. Мероприятие «Пообъектное уточнение стоимости работ по мероприятияю «Расчистка русла р. Хасын от лесных завалов и речных наносов в районе пос. Карамкен, Палатка, Хасын и Стекольный», проверка достоверности определения сметной стоимости мероприятия»</t>
  </si>
  <si>
    <t>3.13. Основное мероприятие «Водоограждающая дамба на р. Ола в районе пос. Гадля-Заречный-Ола. Участок №4: реконструкция водоограждающей дамбы №3 на р.Ола в пос. Заречный»</t>
  </si>
  <si>
    <t>4.6. Основное мероприятие «Расчистка русла р. Хасын от лесных завалов и речных наносов в районе пос. Карамкен, Палатка, Хасын и Стекольный»</t>
  </si>
  <si>
    <t>1.6.2. Мероприятие «Разработка территориальной схемы обращения с отходами, в том числе с твердыми коммунальными отходами»</t>
  </si>
  <si>
    <t xml:space="preserve"> Минприроды Магаданской области</t>
  </si>
  <si>
    <t>Минприроды Магаданской области</t>
  </si>
  <si>
    <t xml:space="preserve">«Природные ресурсы и экология Магаданской области»  «Развитие системы обращения с отходами производства и потребления на территории Магаданской области» </t>
  </si>
  <si>
    <t xml:space="preserve"> Государственная программа «Природные ресурсы и экология Магаданской области» </t>
  </si>
  <si>
    <t xml:space="preserve">1. Подпрограмма «Природные ресурсы Магаданской области» </t>
  </si>
  <si>
    <t>Миндортранс Магаданской области</t>
  </si>
  <si>
    <t xml:space="preserve"> Государственная программа «Развитие системы обращения с отходами производства и потребления на территории Магаданской области»</t>
  </si>
  <si>
    <t xml:space="preserve"> минстрой Магаданской области</t>
  </si>
  <si>
    <t xml:space="preserve"> миндортранс Магаданской области</t>
  </si>
  <si>
    <t>1.6.3. Мероприятие «Выполнение комплекса инженерных изысканий и  разработка проектной и рабочей документации  по объектам современных комплексов по обработке, обезвреживанию, утилизации и размещению отходов на территории городских округов Магаданской области»</t>
  </si>
  <si>
    <t>1.7. Основное мероприятие «Оказание содействия в организации деятельности региональных операторов по обращению с твердыми коммунальными отходами на территории муниципальных образований Магаданской области»</t>
  </si>
  <si>
    <t>1.7.1. Мероприятие «Предоставление субсидий с целью возмещения недополученных доходов, региональному оператору по обращению с твердыми коммунальными отходами»</t>
  </si>
  <si>
    <t xml:space="preserve"> Миндортранс Магаданской области</t>
  </si>
  <si>
    <t>По состоянию на 01.10.2019 г.</t>
  </si>
  <si>
    <t xml:space="preserve">3.2.12. Мероприятие «Разработка деклараций безопасности, составление межевых планов земельных участков под существующими гидротехническими сооружениями, технических планов и технических паспортов сооружений, расположенных на территории Среднеканского городского округа» </t>
  </si>
  <si>
    <t xml:space="preserve"> миндортранс Магаданской области; МОГКУ «УДТК»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</si>
</sst>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\-#,##0.0\ "/>
    <numFmt numFmtId="165" formatCode="0.0%"/>
    <numFmt numFmtId="166" formatCode="_-* #,##0.0\ _₽_-;\-* #,##0.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1" fillId="3" borderId="1" xfId="1" applyNumberFormat="1" applyFont="1" applyFill="1" applyBorder="1" applyAlignment="1">
      <alignment vertical="top"/>
    </xf>
    <xf numFmtId="164" fontId="1" fillId="0" borderId="1" xfId="1" applyNumberFormat="1" applyFont="1" applyBorder="1" applyAlignment="1">
      <alignment vertical="top"/>
    </xf>
    <xf numFmtId="165" fontId="1" fillId="0" borderId="1" xfId="2" applyNumberFormat="1" applyFont="1" applyBorder="1" applyAlignment="1">
      <alignment vertical="top"/>
    </xf>
    <xf numFmtId="165" fontId="1" fillId="3" borderId="1" xfId="2" applyNumberFormat="1" applyFont="1" applyFill="1" applyBorder="1" applyAlignment="1">
      <alignment vertical="top"/>
    </xf>
    <xf numFmtId="0" fontId="1" fillId="3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164" fontId="1" fillId="0" borderId="1" xfId="1" applyNumberFormat="1" applyFont="1" applyFill="1" applyBorder="1" applyAlignment="1">
      <alignment vertical="top"/>
    </xf>
    <xf numFmtId="164" fontId="1" fillId="0" borderId="6" xfId="1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164" fontId="1" fillId="4" borderId="6" xfId="1" applyNumberFormat="1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165" fontId="1" fillId="4" borderId="6" xfId="2" applyNumberFormat="1" applyFont="1" applyFill="1" applyBorder="1" applyAlignment="1">
      <alignment vertical="top"/>
    </xf>
    <xf numFmtId="164" fontId="1" fillId="3" borderId="6" xfId="1" applyNumberFormat="1" applyFont="1" applyFill="1" applyBorder="1" applyAlignment="1">
      <alignment vertical="top"/>
    </xf>
    <xf numFmtId="164" fontId="1" fillId="3" borderId="1" xfId="0" applyNumberFormat="1" applyFont="1" applyFill="1" applyBorder="1"/>
    <xf numFmtId="164" fontId="1" fillId="4" borderId="1" xfId="1" applyNumberFormat="1" applyFont="1" applyFill="1" applyBorder="1" applyAlignment="1">
      <alignment vertical="top"/>
    </xf>
    <xf numFmtId="165" fontId="1" fillId="4" borderId="1" xfId="2" applyNumberFormat="1" applyFont="1" applyFill="1" applyBorder="1" applyAlignment="1">
      <alignment vertical="top"/>
    </xf>
    <xf numFmtId="0" fontId="1" fillId="4" borderId="6" xfId="0" applyFont="1" applyFill="1" applyBorder="1" applyAlignment="1">
      <alignment horizontal="center" vertical="top"/>
    </xf>
    <xf numFmtId="164" fontId="1" fillId="0" borderId="0" xfId="0" applyNumberFormat="1" applyFont="1"/>
    <xf numFmtId="165" fontId="1" fillId="0" borderId="0" xfId="2" applyNumberFormat="1" applyFont="1"/>
    <xf numFmtId="10" fontId="1" fillId="0" borderId="0" xfId="2" applyNumberFormat="1" applyFont="1"/>
    <xf numFmtId="0" fontId="1" fillId="0" borderId="1" xfId="0" applyFont="1" applyBorder="1" applyAlignment="1">
      <alignment horizontal="center" vertical="top" wrapText="1"/>
    </xf>
    <xf numFmtId="164" fontId="3" fillId="4" borderId="6" xfId="1" applyNumberFormat="1" applyFont="1" applyFill="1" applyBorder="1" applyAlignment="1">
      <alignment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vertical="top"/>
    </xf>
    <xf numFmtId="0" fontId="4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2" borderId="1" xfId="1" applyNumberFormat="1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6" fontId="1" fillId="0" borderId="6" xfId="1" applyNumberFormat="1" applyFont="1" applyFill="1" applyBorder="1" applyAlignment="1">
      <alignment vertical="top"/>
    </xf>
    <xf numFmtId="0" fontId="1" fillId="4" borderId="1" xfId="0" applyFont="1" applyFill="1" applyBorder="1" applyAlignment="1">
      <alignment horizontal="center" wrapText="1"/>
    </xf>
    <xf numFmtId="166" fontId="1" fillId="4" borderId="6" xfId="1" applyNumberFormat="1" applyFont="1" applyFill="1" applyBorder="1" applyAlignment="1">
      <alignment vertical="top"/>
    </xf>
    <xf numFmtId="165" fontId="1" fillId="0" borderId="1" xfId="2" applyNumberFormat="1" applyFont="1" applyFill="1" applyBorder="1" applyAlignment="1">
      <alignment vertical="top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vertical="top" wrapText="1"/>
    </xf>
    <xf numFmtId="165" fontId="1" fillId="5" borderId="6" xfId="2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164" fontId="1" fillId="4" borderId="5" xfId="1" applyNumberFormat="1" applyFont="1" applyFill="1" applyBorder="1" applyAlignment="1">
      <alignment vertical="top"/>
    </xf>
    <xf numFmtId="165" fontId="1" fillId="4" borderId="5" xfId="2" applyNumberFormat="1" applyFont="1" applyFill="1" applyBorder="1" applyAlignment="1">
      <alignment vertical="top"/>
    </xf>
    <xf numFmtId="164" fontId="4" fillId="2" borderId="4" xfId="0" applyNumberFormat="1" applyFont="1" applyFill="1" applyBorder="1" applyAlignment="1">
      <alignment vertical="top"/>
    </xf>
    <xf numFmtId="165" fontId="4" fillId="2" borderId="4" xfId="2" applyNumberFormat="1" applyFont="1" applyFill="1" applyBorder="1" applyAlignment="1">
      <alignment vertical="top"/>
    </xf>
    <xf numFmtId="0" fontId="1" fillId="5" borderId="7" xfId="0" applyFont="1" applyFill="1" applyBorder="1" applyAlignment="1">
      <alignment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/>
    </xf>
    <xf numFmtId="164" fontId="1" fillId="5" borderId="8" xfId="1" applyNumberFormat="1" applyFont="1" applyFill="1" applyBorder="1" applyAlignment="1">
      <alignment vertical="top"/>
    </xf>
    <xf numFmtId="165" fontId="1" fillId="5" borderId="8" xfId="2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6" xfId="1" applyNumberFormat="1" applyFont="1" applyBorder="1" applyAlignment="1">
      <alignment vertical="top"/>
    </xf>
    <xf numFmtId="165" fontId="1" fillId="0" borderId="6" xfId="2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43" fontId="1" fillId="4" borderId="1" xfId="1" applyFont="1" applyFill="1" applyBorder="1" applyAlignment="1">
      <alignment vertical="top"/>
    </xf>
    <xf numFmtId="164" fontId="1" fillId="4" borderId="1" xfId="0" applyNumberFormat="1" applyFont="1" applyFill="1" applyBorder="1" applyAlignment="1">
      <alignment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tabSelected="1" topLeftCell="A5" zoomScale="90" zoomScaleNormal="90" workbookViewId="0">
      <pane xSplit="3" ySplit="3" topLeftCell="D33" activePane="bottomRight" state="frozen"/>
      <selection activeCell="A5" sqref="A5"/>
      <selection pane="topRight" activeCell="D5" sqref="D5"/>
      <selection pane="bottomLeft" activeCell="A8" sqref="A8"/>
      <selection pane="bottomRight" activeCell="F120" sqref="F120"/>
    </sheetView>
  </sheetViews>
  <sheetFormatPr defaultRowHeight="15" x14ac:dyDescent="0.25"/>
  <cols>
    <col min="1" max="1" width="37.140625" style="1" customWidth="1"/>
    <col min="2" max="2" width="16.7109375" style="1" customWidth="1"/>
    <col min="3" max="3" width="6.85546875" style="1" customWidth="1"/>
    <col min="4" max="4" width="14.5703125" style="1" customWidth="1"/>
    <col min="5" max="5" width="14.7109375" style="1" customWidth="1"/>
    <col min="6" max="6" width="15.85546875" style="1" customWidth="1"/>
    <col min="7" max="8" width="13.5703125" style="1" customWidth="1"/>
    <col min="9" max="9" width="14.85546875" style="1" customWidth="1"/>
    <col min="10" max="10" width="12.7109375" style="1" customWidth="1"/>
    <col min="11" max="11" width="13.140625" style="1" customWidth="1"/>
    <col min="12" max="14" width="12.7109375" style="1" hidden="1" customWidth="1"/>
    <col min="15" max="15" width="9.5703125" style="1" hidden="1" customWidth="1"/>
    <col min="16" max="16" width="9.140625" style="1"/>
    <col min="17" max="17" width="19.42578125" style="1" customWidth="1"/>
    <col min="18" max="16384" width="9.140625" style="1"/>
  </cols>
  <sheetData>
    <row r="1" spans="1:19" x14ac:dyDescent="0.25">
      <c r="A1" s="1" t="s">
        <v>83</v>
      </c>
      <c r="K1" s="2" t="s">
        <v>12</v>
      </c>
    </row>
    <row r="2" spans="1:19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9" x14ac:dyDescent="0.25">
      <c r="A3" s="92" t="s">
        <v>61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9" ht="17.25" customHeight="1" x14ac:dyDescent="0.25">
      <c r="A4" s="93" t="s">
        <v>72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6" spans="1:19" ht="82.5" customHeight="1" x14ac:dyDescent="0.25">
      <c r="A6" s="19" t="s">
        <v>1</v>
      </c>
      <c r="B6" s="19" t="s">
        <v>2</v>
      </c>
      <c r="C6" s="19" t="s">
        <v>3</v>
      </c>
      <c r="D6" s="19" t="s">
        <v>11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</row>
    <row r="7" spans="1:19" x14ac:dyDescent="0.25">
      <c r="A7" s="46">
        <v>1</v>
      </c>
      <c r="B7" s="46">
        <f>A7+1</f>
        <v>2</v>
      </c>
      <c r="C7" s="46">
        <f t="shared" ref="C7:K7" si="0">B7+1</f>
        <v>3</v>
      </c>
      <c r="D7" s="46">
        <f t="shared" si="0"/>
        <v>4</v>
      </c>
      <c r="E7" s="46">
        <f t="shared" si="0"/>
        <v>5</v>
      </c>
      <c r="F7" s="46">
        <f t="shared" si="0"/>
        <v>6</v>
      </c>
      <c r="G7" s="46">
        <f t="shared" si="0"/>
        <v>7</v>
      </c>
      <c r="H7" s="46">
        <f t="shared" si="0"/>
        <v>8</v>
      </c>
      <c r="I7" s="46">
        <f t="shared" si="0"/>
        <v>9</v>
      </c>
      <c r="J7" s="46">
        <f t="shared" si="0"/>
        <v>10</v>
      </c>
      <c r="K7" s="46">
        <f t="shared" si="0"/>
        <v>11</v>
      </c>
    </row>
    <row r="8" spans="1:19" x14ac:dyDescent="0.25">
      <c r="A8" s="86" t="s">
        <v>73</v>
      </c>
      <c r="B8" s="86" t="s">
        <v>70</v>
      </c>
      <c r="C8" s="43" t="s">
        <v>14</v>
      </c>
      <c r="D8" s="47">
        <f>D9+D10+D11+D12</f>
        <v>169968</v>
      </c>
      <c r="E8" s="47">
        <f>E9+E10+E11+E12</f>
        <v>185671.6</v>
      </c>
      <c r="F8" s="47">
        <f t="shared" ref="F8:I8" si="1">F9+F10+F11+F12</f>
        <v>0</v>
      </c>
      <c r="G8" s="47">
        <f>G9+G10+G11+G12</f>
        <v>40841.931850000001</v>
      </c>
      <c r="H8" s="47">
        <f t="shared" si="1"/>
        <v>40841.931850000001</v>
      </c>
      <c r="I8" s="47">
        <f t="shared" si="1"/>
        <v>0</v>
      </c>
      <c r="J8" s="44">
        <f>G8/E8</f>
        <v>0.21996865352590272</v>
      </c>
      <c r="K8" s="44">
        <f>H8/E8</f>
        <v>0.21996865352590272</v>
      </c>
      <c r="L8" s="29"/>
      <c r="Q8" s="29"/>
    </row>
    <row r="9" spans="1:19" x14ac:dyDescent="0.25">
      <c r="A9" s="84"/>
      <c r="B9" s="84"/>
      <c r="C9" s="43" t="s">
        <v>15</v>
      </c>
      <c r="D9" s="47">
        <f>D33+D61</f>
        <v>95902.1</v>
      </c>
      <c r="E9" s="47">
        <f>E33+E61</f>
        <v>112744.1</v>
      </c>
      <c r="F9" s="47">
        <f t="shared" ref="F9:I9" si="2">F33+F61</f>
        <v>0</v>
      </c>
      <c r="G9" s="47">
        <f>G33+G61</f>
        <v>9674.9020999999993</v>
      </c>
      <c r="H9" s="47">
        <f t="shared" si="2"/>
        <v>9674.9020999999993</v>
      </c>
      <c r="I9" s="47">
        <f t="shared" si="2"/>
        <v>0</v>
      </c>
      <c r="J9" s="44">
        <f t="shared" ref="J9:J11" si="3">G9/E9</f>
        <v>8.5812934778848729E-2</v>
      </c>
      <c r="K9" s="44">
        <f t="shared" ref="K9:K11" si="4">H9/E9</f>
        <v>8.5812934778848729E-2</v>
      </c>
      <c r="L9" s="29">
        <f>E9+E10</f>
        <v>185618.7</v>
      </c>
      <c r="M9" s="29">
        <f>G9+G10</f>
        <v>40789.031849999999</v>
      </c>
      <c r="N9" s="30">
        <f>M9/L9</f>
        <v>0.21974635017915758</v>
      </c>
      <c r="Q9" s="29"/>
      <c r="S9" s="29"/>
    </row>
    <row r="10" spans="1:19" x14ac:dyDescent="0.25">
      <c r="A10" s="84"/>
      <c r="B10" s="84"/>
      <c r="C10" s="43" t="s">
        <v>16</v>
      </c>
      <c r="D10" s="47">
        <f>D13+D21+D34+D62</f>
        <v>74060.2</v>
      </c>
      <c r="E10" s="47">
        <f>E13+E21+E34+E62</f>
        <v>72874.600000000006</v>
      </c>
      <c r="F10" s="47">
        <f t="shared" ref="F10:I10" si="5">F13+F21+F34+F62</f>
        <v>0</v>
      </c>
      <c r="G10" s="47">
        <f>G13+G21+G34+G62</f>
        <v>31114.129749999996</v>
      </c>
      <c r="H10" s="47">
        <f t="shared" si="5"/>
        <v>31114.129749999996</v>
      </c>
      <c r="I10" s="47">
        <f t="shared" si="5"/>
        <v>0</v>
      </c>
      <c r="J10" s="44">
        <f t="shared" si="3"/>
        <v>0.42695438122473389</v>
      </c>
      <c r="K10" s="44">
        <f t="shared" si="4"/>
        <v>0.42695438122473389</v>
      </c>
      <c r="M10" s="29">
        <f>H10+H9</f>
        <v>40789.031849999999</v>
      </c>
      <c r="N10" s="30">
        <f>M10/L9</f>
        <v>0.21974635017915758</v>
      </c>
      <c r="Q10" s="29"/>
      <c r="R10" s="29"/>
    </row>
    <row r="11" spans="1:19" x14ac:dyDescent="0.25">
      <c r="A11" s="84"/>
      <c r="B11" s="84"/>
      <c r="C11" s="43" t="s">
        <v>17</v>
      </c>
      <c r="D11" s="47">
        <f>D22+D35</f>
        <v>5.7</v>
      </c>
      <c r="E11" s="47">
        <f>E22+E35</f>
        <v>52.900000000000006</v>
      </c>
      <c r="F11" s="47">
        <f t="shared" ref="F11:I11" si="6">F22+F35</f>
        <v>0</v>
      </c>
      <c r="G11" s="47">
        <f>G22+G35</f>
        <v>52.900000000000006</v>
      </c>
      <c r="H11" s="47">
        <f t="shared" si="6"/>
        <v>52.900000000000006</v>
      </c>
      <c r="I11" s="47">
        <f t="shared" si="6"/>
        <v>0</v>
      </c>
      <c r="J11" s="44">
        <f t="shared" si="3"/>
        <v>1</v>
      </c>
      <c r="K11" s="44">
        <f t="shared" si="4"/>
        <v>1</v>
      </c>
    </row>
    <row r="12" spans="1:19" x14ac:dyDescent="0.25">
      <c r="A12" s="84"/>
      <c r="B12" s="85"/>
      <c r="C12" s="43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4">
        <v>0</v>
      </c>
      <c r="K12" s="44">
        <v>0</v>
      </c>
      <c r="M12" s="1">
        <v>0.81330330863187239</v>
      </c>
    </row>
    <row r="13" spans="1:19" ht="45" x14ac:dyDescent="0.25">
      <c r="A13" s="36" t="s">
        <v>74</v>
      </c>
      <c r="B13" s="37" t="s">
        <v>70</v>
      </c>
      <c r="C13" s="4" t="s">
        <v>16</v>
      </c>
      <c r="D13" s="6">
        <f>D14+D18</f>
        <v>548</v>
      </c>
      <c r="E13" s="6">
        <f t="shared" ref="E13:I13" si="7">E14+E18</f>
        <v>450</v>
      </c>
      <c r="F13" s="6">
        <f t="shared" si="7"/>
        <v>0</v>
      </c>
      <c r="G13" s="6">
        <f t="shared" si="7"/>
        <v>0</v>
      </c>
      <c r="H13" s="6">
        <f t="shared" si="7"/>
        <v>0</v>
      </c>
      <c r="I13" s="6">
        <f t="shared" si="7"/>
        <v>0</v>
      </c>
      <c r="J13" s="9">
        <f>G13/E13</f>
        <v>0</v>
      </c>
      <c r="K13" s="9">
        <f>H13/E13</f>
        <v>0</v>
      </c>
    </row>
    <row r="14" spans="1:19" ht="75" x14ac:dyDescent="0.25">
      <c r="A14" s="42" t="s">
        <v>22</v>
      </c>
      <c r="B14" s="35" t="s">
        <v>71</v>
      </c>
      <c r="C14" s="22" t="s">
        <v>16</v>
      </c>
      <c r="D14" s="26">
        <f t="shared" ref="D14:I14" si="8">D15+D16+D17</f>
        <v>350</v>
      </c>
      <c r="E14" s="26">
        <f t="shared" si="8"/>
        <v>350</v>
      </c>
      <c r="F14" s="26">
        <f t="shared" si="8"/>
        <v>0</v>
      </c>
      <c r="G14" s="26">
        <f t="shared" si="8"/>
        <v>0</v>
      </c>
      <c r="H14" s="26">
        <f t="shared" si="8"/>
        <v>0</v>
      </c>
      <c r="I14" s="26">
        <f t="shared" si="8"/>
        <v>0</v>
      </c>
      <c r="J14" s="27">
        <f>G14/E14</f>
        <v>0</v>
      </c>
      <c r="K14" s="27">
        <f>H14/E14</f>
        <v>0</v>
      </c>
    </row>
    <row r="15" spans="1:19" ht="60" x14ac:dyDescent="0.25">
      <c r="A15" s="3" t="s">
        <v>23</v>
      </c>
      <c r="B15" s="32" t="s">
        <v>71</v>
      </c>
      <c r="C15" s="5" t="s">
        <v>16</v>
      </c>
      <c r="D15" s="7">
        <v>50</v>
      </c>
      <c r="E15" s="7">
        <v>50</v>
      </c>
      <c r="F15" s="7">
        <v>0</v>
      </c>
      <c r="G15" s="7">
        <v>0</v>
      </c>
      <c r="H15" s="7">
        <v>0</v>
      </c>
      <c r="I15" s="7">
        <f>F15+H15-G15</f>
        <v>0</v>
      </c>
      <c r="J15" s="8">
        <f>G15/E15</f>
        <v>0</v>
      </c>
      <c r="K15" s="8">
        <f>H15/E15</f>
        <v>0</v>
      </c>
    </row>
    <row r="16" spans="1:19" ht="75" customHeight="1" x14ac:dyDescent="0.25">
      <c r="A16" s="3" t="s">
        <v>24</v>
      </c>
      <c r="B16" s="32" t="s">
        <v>71</v>
      </c>
      <c r="C16" s="5" t="s">
        <v>16</v>
      </c>
      <c r="D16" s="7">
        <v>200</v>
      </c>
      <c r="E16" s="7">
        <v>200</v>
      </c>
      <c r="F16" s="7">
        <v>0</v>
      </c>
      <c r="G16" s="7">
        <v>0</v>
      </c>
      <c r="H16" s="7">
        <v>0</v>
      </c>
      <c r="I16" s="7">
        <f>F16+H16-G16</f>
        <v>0</v>
      </c>
      <c r="J16" s="8">
        <f>G16/E16</f>
        <v>0</v>
      </c>
      <c r="K16" s="8">
        <f>H16/E16</f>
        <v>0</v>
      </c>
    </row>
    <row r="17" spans="1:11" ht="90" x14ac:dyDescent="0.25">
      <c r="A17" s="3" t="s">
        <v>48</v>
      </c>
      <c r="B17" s="32" t="s">
        <v>71</v>
      </c>
      <c r="C17" s="5" t="s">
        <v>16</v>
      </c>
      <c r="D17" s="7">
        <v>100</v>
      </c>
      <c r="E17" s="7">
        <v>100</v>
      </c>
      <c r="F17" s="7">
        <v>0</v>
      </c>
      <c r="G17" s="7">
        <v>0</v>
      </c>
      <c r="H17" s="7">
        <v>0</v>
      </c>
      <c r="I17" s="7">
        <f>F17+H17-G17</f>
        <v>0</v>
      </c>
      <c r="J17" s="8">
        <f>G17/E17</f>
        <v>0</v>
      </c>
      <c r="K17" s="8">
        <f>H17/E17</f>
        <v>0</v>
      </c>
    </row>
    <row r="18" spans="1:11" ht="105" x14ac:dyDescent="0.25">
      <c r="A18" s="42" t="s">
        <v>25</v>
      </c>
      <c r="B18" s="35" t="s">
        <v>71</v>
      </c>
      <c r="C18" s="22" t="s">
        <v>16</v>
      </c>
      <c r="D18" s="26">
        <f>D19</f>
        <v>198</v>
      </c>
      <c r="E18" s="26">
        <f t="shared" ref="E18:K18" si="9">E19</f>
        <v>100</v>
      </c>
      <c r="F18" s="26">
        <f t="shared" si="9"/>
        <v>0</v>
      </c>
      <c r="G18" s="26">
        <f t="shared" si="9"/>
        <v>0</v>
      </c>
      <c r="H18" s="26">
        <f t="shared" si="9"/>
        <v>0</v>
      </c>
      <c r="I18" s="26">
        <f t="shared" si="9"/>
        <v>0</v>
      </c>
      <c r="J18" s="27">
        <f t="shared" si="9"/>
        <v>0</v>
      </c>
      <c r="K18" s="27">
        <f t="shared" si="9"/>
        <v>0</v>
      </c>
    </row>
    <row r="19" spans="1:11" ht="60" x14ac:dyDescent="0.25">
      <c r="A19" s="3" t="s">
        <v>26</v>
      </c>
      <c r="B19" s="32" t="s">
        <v>71</v>
      </c>
      <c r="C19" s="5" t="s">
        <v>16</v>
      </c>
      <c r="D19" s="7">
        <v>198</v>
      </c>
      <c r="E19" s="7">
        <v>100</v>
      </c>
      <c r="F19" s="7">
        <v>0</v>
      </c>
      <c r="G19" s="7">
        <v>0</v>
      </c>
      <c r="H19" s="7">
        <v>0</v>
      </c>
      <c r="I19" s="7">
        <f>F19+H19-G19</f>
        <v>0</v>
      </c>
      <c r="J19" s="8">
        <f t="shared" ref="J19:J26" si="10">G19/E19</f>
        <v>0</v>
      </c>
      <c r="K19" s="8">
        <f t="shared" ref="K19:K26" si="11">H19/E19</f>
        <v>0</v>
      </c>
    </row>
    <row r="20" spans="1:11" ht="28.5" customHeight="1" x14ac:dyDescent="0.25">
      <c r="A20" s="94" t="s">
        <v>62</v>
      </c>
      <c r="B20" s="94" t="s">
        <v>70</v>
      </c>
      <c r="C20" s="10" t="s">
        <v>27</v>
      </c>
      <c r="D20" s="6">
        <f t="shared" ref="D20:I20" si="12">D21+D22</f>
        <v>9075</v>
      </c>
      <c r="E20" s="6">
        <f t="shared" si="12"/>
        <v>9075</v>
      </c>
      <c r="F20" s="6">
        <f t="shared" si="12"/>
        <v>0</v>
      </c>
      <c r="G20" s="6">
        <f t="shared" si="12"/>
        <v>29.5</v>
      </c>
      <c r="H20" s="6">
        <f t="shared" si="12"/>
        <v>29.5</v>
      </c>
      <c r="I20" s="6">
        <f t="shared" si="12"/>
        <v>0</v>
      </c>
      <c r="J20" s="9">
        <f t="shared" si="10"/>
        <v>3.25068870523416E-3</v>
      </c>
      <c r="K20" s="9">
        <f t="shared" si="11"/>
        <v>3.25068870523416E-3</v>
      </c>
    </row>
    <row r="21" spans="1:11" x14ac:dyDescent="0.25">
      <c r="A21" s="95"/>
      <c r="B21" s="95"/>
      <c r="C21" s="10" t="s">
        <v>16</v>
      </c>
      <c r="D21" s="6">
        <f>D23+D25+D29+D27</f>
        <v>9075</v>
      </c>
      <c r="E21" s="6">
        <f>E23+E25+E29+E27</f>
        <v>9075</v>
      </c>
      <c r="F21" s="6">
        <f t="shared" ref="F21:H21" si="13">F23+F25+F29+F27</f>
        <v>0</v>
      </c>
      <c r="G21" s="6">
        <f t="shared" si="13"/>
        <v>29.5</v>
      </c>
      <c r="H21" s="6">
        <f t="shared" si="13"/>
        <v>29.5</v>
      </c>
      <c r="I21" s="6">
        <f t="shared" ref="I21" si="14">I23+I25+I29</f>
        <v>0</v>
      </c>
      <c r="J21" s="9">
        <f t="shared" si="10"/>
        <v>3.25068870523416E-3</v>
      </c>
      <c r="K21" s="9">
        <f t="shared" si="11"/>
        <v>3.25068870523416E-3</v>
      </c>
    </row>
    <row r="22" spans="1:11" ht="45" hidden="1" customHeight="1" x14ac:dyDescent="0.25">
      <c r="A22" s="95"/>
      <c r="B22" s="41"/>
      <c r="C22" s="10" t="s">
        <v>17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9" t="e">
        <f t="shared" si="10"/>
        <v>#DIV/0!</v>
      </c>
      <c r="K22" s="9" t="e">
        <f t="shared" si="11"/>
        <v>#DIV/0!</v>
      </c>
    </row>
    <row r="23" spans="1:11" ht="60" x14ac:dyDescent="0.25">
      <c r="A23" s="42" t="s">
        <v>28</v>
      </c>
      <c r="B23" s="35" t="s">
        <v>70</v>
      </c>
      <c r="C23" s="22" t="s">
        <v>16</v>
      </c>
      <c r="D23" s="21">
        <f>D24</f>
        <v>200</v>
      </c>
      <c r="E23" s="21">
        <f t="shared" ref="E23:I23" si="15">E24</f>
        <v>200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7">
        <f t="shared" si="10"/>
        <v>0</v>
      </c>
      <c r="K23" s="27">
        <f t="shared" si="11"/>
        <v>0</v>
      </c>
    </row>
    <row r="24" spans="1:11" ht="105" x14ac:dyDescent="0.25">
      <c r="A24" s="11" t="s">
        <v>29</v>
      </c>
      <c r="B24" s="12" t="s">
        <v>70</v>
      </c>
      <c r="C24" s="13" t="s">
        <v>16</v>
      </c>
      <c r="D24" s="16">
        <v>200</v>
      </c>
      <c r="E24" s="16">
        <v>200</v>
      </c>
      <c r="F24" s="16">
        <v>0</v>
      </c>
      <c r="G24" s="16">
        <v>0</v>
      </c>
      <c r="H24" s="16">
        <v>0</v>
      </c>
      <c r="I24" s="7">
        <f>F24+H24-G24</f>
        <v>0</v>
      </c>
      <c r="J24" s="8">
        <f t="shared" si="10"/>
        <v>0</v>
      </c>
      <c r="K24" s="8">
        <f t="shared" si="11"/>
        <v>0</v>
      </c>
    </row>
    <row r="25" spans="1:11" ht="45" x14ac:dyDescent="0.25">
      <c r="A25" s="42" t="s">
        <v>30</v>
      </c>
      <c r="B25" s="35" t="s">
        <v>70</v>
      </c>
      <c r="C25" s="22" t="s">
        <v>16</v>
      </c>
      <c r="D25" s="21">
        <f>D26</f>
        <v>50</v>
      </c>
      <c r="E25" s="21">
        <f t="shared" ref="E25:I25" si="16">E26</f>
        <v>50</v>
      </c>
      <c r="F25" s="21">
        <f t="shared" si="16"/>
        <v>0</v>
      </c>
      <c r="G25" s="21">
        <f t="shared" si="16"/>
        <v>29.5</v>
      </c>
      <c r="H25" s="21">
        <f t="shared" si="16"/>
        <v>29.5</v>
      </c>
      <c r="I25" s="21">
        <f t="shared" si="16"/>
        <v>0</v>
      </c>
      <c r="J25" s="27">
        <f t="shared" si="10"/>
        <v>0.59</v>
      </c>
      <c r="K25" s="27">
        <f t="shared" si="11"/>
        <v>0.59</v>
      </c>
    </row>
    <row r="26" spans="1:11" ht="105" x14ac:dyDescent="0.25">
      <c r="A26" s="11" t="s">
        <v>31</v>
      </c>
      <c r="B26" s="12" t="s">
        <v>70</v>
      </c>
      <c r="C26" s="13" t="s">
        <v>16</v>
      </c>
      <c r="D26" s="16">
        <v>50</v>
      </c>
      <c r="E26" s="16">
        <v>50</v>
      </c>
      <c r="F26" s="16">
        <v>0</v>
      </c>
      <c r="G26" s="16">
        <v>29.5</v>
      </c>
      <c r="H26" s="16">
        <v>29.5</v>
      </c>
      <c r="I26" s="7">
        <f>F26+H26-G26</f>
        <v>0</v>
      </c>
      <c r="J26" s="8">
        <f t="shared" si="10"/>
        <v>0.59</v>
      </c>
      <c r="K26" s="8">
        <f t="shared" si="11"/>
        <v>0.59</v>
      </c>
    </row>
    <row r="27" spans="1:11" ht="87.75" customHeight="1" x14ac:dyDescent="0.25">
      <c r="A27" s="39" t="s">
        <v>32</v>
      </c>
      <c r="B27" s="35" t="s">
        <v>70</v>
      </c>
      <c r="C27" s="28" t="s">
        <v>16</v>
      </c>
      <c r="D27" s="21">
        <f>D28</f>
        <v>6725</v>
      </c>
      <c r="E27" s="21">
        <f t="shared" ref="E27:I27" si="17">E28</f>
        <v>6725</v>
      </c>
      <c r="F27" s="21">
        <f t="shared" si="17"/>
        <v>0</v>
      </c>
      <c r="G27" s="21">
        <f t="shared" si="17"/>
        <v>0</v>
      </c>
      <c r="H27" s="21">
        <f t="shared" si="17"/>
        <v>0</v>
      </c>
      <c r="I27" s="21">
        <f t="shared" si="17"/>
        <v>0</v>
      </c>
      <c r="J27" s="27">
        <f t="shared" ref="J27:J28" si="18">G27/E27</f>
        <v>0</v>
      </c>
      <c r="K27" s="27">
        <f t="shared" ref="K27:K28" si="19">H27/E27</f>
        <v>0</v>
      </c>
    </row>
    <row r="28" spans="1:11" ht="60" x14ac:dyDescent="0.25">
      <c r="A28" s="11" t="s">
        <v>33</v>
      </c>
      <c r="B28" s="12" t="s">
        <v>70</v>
      </c>
      <c r="C28" s="13" t="s">
        <v>16</v>
      </c>
      <c r="D28" s="16">
        <v>6725</v>
      </c>
      <c r="E28" s="16">
        <v>6725</v>
      </c>
      <c r="F28" s="16">
        <v>0</v>
      </c>
      <c r="G28" s="16">
        <v>0</v>
      </c>
      <c r="H28" s="16">
        <v>0</v>
      </c>
      <c r="I28" s="7">
        <f t="shared" ref="I28:I31" si="20">F28+H28-G28</f>
        <v>0</v>
      </c>
      <c r="J28" s="8">
        <f t="shared" si="18"/>
        <v>0</v>
      </c>
      <c r="K28" s="8">
        <f t="shared" si="19"/>
        <v>0</v>
      </c>
    </row>
    <row r="29" spans="1:11" ht="60" x14ac:dyDescent="0.25">
      <c r="A29" s="42" t="s">
        <v>34</v>
      </c>
      <c r="B29" s="35" t="s">
        <v>70</v>
      </c>
      <c r="C29" s="22" t="s">
        <v>16</v>
      </c>
      <c r="D29" s="21">
        <f>D30+D31</f>
        <v>2100</v>
      </c>
      <c r="E29" s="21">
        <f t="shared" ref="E29:I29" si="21">E30+E31</f>
        <v>2100</v>
      </c>
      <c r="F29" s="21">
        <f t="shared" si="21"/>
        <v>0</v>
      </c>
      <c r="G29" s="21">
        <f t="shared" si="21"/>
        <v>0</v>
      </c>
      <c r="H29" s="21">
        <f t="shared" si="21"/>
        <v>0</v>
      </c>
      <c r="I29" s="21">
        <f t="shared" si="21"/>
        <v>0</v>
      </c>
      <c r="J29" s="27">
        <f>G29/E29</f>
        <v>0</v>
      </c>
      <c r="K29" s="27">
        <f>H29/E29</f>
        <v>0</v>
      </c>
    </row>
    <row r="30" spans="1:11" ht="72.75" customHeight="1" x14ac:dyDescent="0.25">
      <c r="A30" s="11" t="s">
        <v>35</v>
      </c>
      <c r="B30" s="12" t="s">
        <v>71</v>
      </c>
      <c r="C30" s="13" t="s">
        <v>16</v>
      </c>
      <c r="D30" s="16">
        <v>2000</v>
      </c>
      <c r="E30" s="16">
        <v>2000</v>
      </c>
      <c r="F30" s="16">
        <v>0</v>
      </c>
      <c r="G30" s="16">
        <v>0</v>
      </c>
      <c r="H30" s="16">
        <v>0</v>
      </c>
      <c r="I30" s="7">
        <f t="shared" si="20"/>
        <v>0</v>
      </c>
      <c r="J30" s="8">
        <f t="shared" ref="J30:J36" si="22">G30/E30</f>
        <v>0</v>
      </c>
      <c r="K30" s="8">
        <f t="shared" ref="K30:K36" si="23">H30/E30</f>
        <v>0</v>
      </c>
    </row>
    <row r="31" spans="1:11" ht="87.75" customHeight="1" x14ac:dyDescent="0.25">
      <c r="A31" s="11" t="s">
        <v>49</v>
      </c>
      <c r="B31" s="12" t="s">
        <v>70</v>
      </c>
      <c r="C31" s="13" t="s">
        <v>16</v>
      </c>
      <c r="D31" s="16">
        <v>100</v>
      </c>
      <c r="E31" s="16">
        <v>100</v>
      </c>
      <c r="F31" s="16">
        <v>0</v>
      </c>
      <c r="G31" s="16">
        <v>0</v>
      </c>
      <c r="H31" s="16">
        <v>0</v>
      </c>
      <c r="I31" s="7">
        <f t="shared" si="20"/>
        <v>0</v>
      </c>
      <c r="J31" s="8">
        <f t="shared" si="22"/>
        <v>0</v>
      </c>
      <c r="K31" s="8">
        <f t="shared" si="23"/>
        <v>0</v>
      </c>
    </row>
    <row r="32" spans="1:11" x14ac:dyDescent="0.25">
      <c r="A32" s="94" t="s">
        <v>63</v>
      </c>
      <c r="B32" s="94" t="s">
        <v>70</v>
      </c>
      <c r="C32" s="18" t="s">
        <v>14</v>
      </c>
      <c r="D32" s="24">
        <f t="shared" ref="D32" si="24">D33+D34+D35</f>
        <v>101656.20000000001</v>
      </c>
      <c r="E32" s="24">
        <f t="shared" ref="E32:I32" si="25">E33+E34+E35</f>
        <v>116683.70000000001</v>
      </c>
      <c r="F32" s="24">
        <f t="shared" si="25"/>
        <v>0</v>
      </c>
      <c r="G32" s="24">
        <f t="shared" si="25"/>
        <v>11524.6698</v>
      </c>
      <c r="H32" s="24">
        <f t="shared" si="25"/>
        <v>11524.6698</v>
      </c>
      <c r="I32" s="24">
        <f t="shared" si="25"/>
        <v>0</v>
      </c>
      <c r="J32" s="9">
        <f t="shared" si="22"/>
        <v>9.8768463804284556E-2</v>
      </c>
      <c r="K32" s="9">
        <f t="shared" si="23"/>
        <v>9.8768463804284556E-2</v>
      </c>
    </row>
    <row r="33" spans="1:15" x14ac:dyDescent="0.25">
      <c r="A33" s="95"/>
      <c r="B33" s="95"/>
      <c r="C33" s="18" t="s">
        <v>15</v>
      </c>
      <c r="D33" s="24">
        <f>D50+D57</f>
        <v>84703.200000000012</v>
      </c>
      <c r="E33" s="24">
        <f>E50+E57+E54</f>
        <v>101545.20000000001</v>
      </c>
      <c r="F33" s="24">
        <f t="shared" ref="F33:I33" si="26">F50+F57+F54</f>
        <v>0</v>
      </c>
      <c r="G33" s="24">
        <f t="shared" si="26"/>
        <v>9674.9020999999993</v>
      </c>
      <c r="H33" s="24">
        <f t="shared" si="26"/>
        <v>9674.9020999999993</v>
      </c>
      <c r="I33" s="24">
        <f t="shared" si="26"/>
        <v>0</v>
      </c>
      <c r="J33" s="9">
        <f t="shared" si="22"/>
        <v>9.5276803827261142E-2</v>
      </c>
      <c r="K33" s="9">
        <f t="shared" si="23"/>
        <v>9.5276803827261142E-2</v>
      </c>
      <c r="M33" s="29">
        <f>E33+E34</f>
        <v>116630.80000000002</v>
      </c>
      <c r="N33" s="29">
        <f>G33+G34</f>
        <v>11471.7698</v>
      </c>
      <c r="O33" s="31">
        <f>N33/M33</f>
        <v>9.8359694008786691E-2</v>
      </c>
    </row>
    <row r="34" spans="1:15" x14ac:dyDescent="0.25">
      <c r="A34" s="95"/>
      <c r="B34" s="95"/>
      <c r="C34" s="18" t="s">
        <v>16</v>
      </c>
      <c r="D34" s="24">
        <f>D36+D38+D51+D58+D59</f>
        <v>16947.300000000003</v>
      </c>
      <c r="E34" s="24">
        <f>E36+E38+E51+E58+E59+E55</f>
        <v>15085.6</v>
      </c>
      <c r="F34" s="24">
        <f t="shared" ref="F34:I34" si="27">F36+F38+F51+F58+F59+F55</f>
        <v>0</v>
      </c>
      <c r="G34" s="24">
        <f t="shared" si="27"/>
        <v>1796.8677</v>
      </c>
      <c r="H34" s="24">
        <f t="shared" si="27"/>
        <v>1796.8677</v>
      </c>
      <c r="I34" s="24">
        <f t="shared" si="27"/>
        <v>0</v>
      </c>
      <c r="J34" s="9">
        <f t="shared" si="22"/>
        <v>0.1191114506549292</v>
      </c>
      <c r="K34" s="9">
        <f t="shared" si="23"/>
        <v>0.1191114506549292</v>
      </c>
      <c r="N34" s="29">
        <f>H33+H34</f>
        <v>11471.7698</v>
      </c>
      <c r="O34" s="31">
        <f>N34/M33</f>
        <v>9.8359694008786691E-2</v>
      </c>
    </row>
    <row r="35" spans="1:15" x14ac:dyDescent="0.25">
      <c r="A35" s="95"/>
      <c r="B35" s="96"/>
      <c r="C35" s="18" t="s">
        <v>17</v>
      </c>
      <c r="D35" s="24">
        <f>D52</f>
        <v>5.7</v>
      </c>
      <c r="E35" s="24">
        <f>E52+E43</f>
        <v>52.900000000000006</v>
      </c>
      <c r="F35" s="24">
        <f t="shared" ref="F35:I35" si="28">F52+F43</f>
        <v>0</v>
      </c>
      <c r="G35" s="24">
        <f t="shared" si="28"/>
        <v>52.900000000000006</v>
      </c>
      <c r="H35" s="24">
        <f t="shared" si="28"/>
        <v>52.900000000000006</v>
      </c>
      <c r="I35" s="24">
        <f t="shared" si="28"/>
        <v>0</v>
      </c>
      <c r="J35" s="9">
        <f t="shared" si="22"/>
        <v>1</v>
      </c>
      <c r="K35" s="9">
        <f t="shared" si="23"/>
        <v>1</v>
      </c>
    </row>
    <row r="36" spans="1:15" ht="73.5" customHeight="1" x14ac:dyDescent="0.25">
      <c r="A36" s="42" t="s">
        <v>36</v>
      </c>
      <c r="B36" s="35" t="s">
        <v>70</v>
      </c>
      <c r="C36" s="22" t="s">
        <v>16</v>
      </c>
      <c r="D36" s="26">
        <f>D37</f>
        <v>70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7" t="e">
        <f t="shared" si="22"/>
        <v>#DIV/0!</v>
      </c>
      <c r="K36" s="27" t="e">
        <f t="shared" si="23"/>
        <v>#DIV/0!</v>
      </c>
    </row>
    <row r="37" spans="1:15" ht="120" customHeight="1" x14ac:dyDescent="0.25">
      <c r="A37" s="11" t="s">
        <v>37</v>
      </c>
      <c r="B37" s="12" t="s">
        <v>70</v>
      </c>
      <c r="C37" s="13" t="s">
        <v>16</v>
      </c>
      <c r="D37" s="16">
        <v>70</v>
      </c>
      <c r="E37" s="16">
        <v>0</v>
      </c>
      <c r="F37" s="16">
        <v>0</v>
      </c>
      <c r="G37" s="16">
        <v>0</v>
      </c>
      <c r="H37" s="16">
        <v>0</v>
      </c>
      <c r="I37" s="7">
        <f t="shared" ref="I37" si="29">F37+H37-G37</f>
        <v>0</v>
      </c>
      <c r="J37" s="8" t="e">
        <f t="shared" ref="J37:J45" si="30">G37/E37</f>
        <v>#DIV/0!</v>
      </c>
      <c r="K37" s="8" t="e">
        <f t="shared" ref="K37:K45" si="31">H37/E37</f>
        <v>#DIV/0!</v>
      </c>
    </row>
    <row r="38" spans="1:15" ht="50.25" customHeight="1" x14ac:dyDescent="0.25">
      <c r="A38" s="80" t="s">
        <v>38</v>
      </c>
      <c r="B38" s="80" t="s">
        <v>70</v>
      </c>
      <c r="C38" s="22" t="s">
        <v>16</v>
      </c>
      <c r="D38" s="21">
        <f t="shared" ref="D38" si="32">D40+D42+D44</f>
        <v>8500</v>
      </c>
      <c r="E38" s="21">
        <f t="shared" ref="E38:F38" si="33">E40+E42+E44+E45</f>
        <v>5042.5999999999995</v>
      </c>
      <c r="F38" s="21">
        <f t="shared" si="33"/>
        <v>0</v>
      </c>
      <c r="G38" s="21">
        <f>G40+G42+G44+G45</f>
        <v>840</v>
      </c>
      <c r="H38" s="21">
        <f>H40+H42+H44+H45</f>
        <v>840</v>
      </c>
      <c r="I38" s="21">
        <f>G38-H38</f>
        <v>0</v>
      </c>
      <c r="J38" s="27">
        <f t="shared" si="30"/>
        <v>0.16658073216197994</v>
      </c>
      <c r="K38" s="27">
        <f t="shared" si="31"/>
        <v>0.16658073216197994</v>
      </c>
    </row>
    <row r="39" spans="1:15" ht="50.25" customHeight="1" x14ac:dyDescent="0.25">
      <c r="A39" s="83"/>
      <c r="B39" s="83"/>
      <c r="C39" s="22" t="s">
        <v>17</v>
      </c>
      <c r="D39" s="21">
        <f>D43</f>
        <v>0</v>
      </c>
      <c r="E39" s="21">
        <f t="shared" ref="E39:H39" si="34">E43</f>
        <v>47.2</v>
      </c>
      <c r="F39" s="21">
        <f t="shared" si="34"/>
        <v>0</v>
      </c>
      <c r="G39" s="21">
        <f t="shared" si="34"/>
        <v>47.2</v>
      </c>
      <c r="H39" s="21">
        <f t="shared" si="34"/>
        <v>47.2</v>
      </c>
      <c r="I39" s="21">
        <f>G39-H39</f>
        <v>0</v>
      </c>
      <c r="J39" s="27">
        <f t="shared" ref="J39" si="35">G39/E39</f>
        <v>1</v>
      </c>
      <c r="K39" s="27">
        <f t="shared" ref="K39" si="36">H39/E39</f>
        <v>1</v>
      </c>
    </row>
    <row r="40" spans="1:15" ht="75" customHeight="1" x14ac:dyDescent="0.25">
      <c r="A40" s="11" t="s">
        <v>65</v>
      </c>
      <c r="B40" s="12" t="s">
        <v>82</v>
      </c>
      <c r="C40" s="13" t="s">
        <v>16</v>
      </c>
      <c r="D40" s="17">
        <v>8000</v>
      </c>
      <c r="E40" s="17">
        <v>3821.4</v>
      </c>
      <c r="F40" s="16">
        <v>0</v>
      </c>
      <c r="G40" s="16">
        <v>0</v>
      </c>
      <c r="H40" s="16">
        <v>0</v>
      </c>
      <c r="I40" s="7">
        <f t="shared" ref="I40:I45" si="37">F40+H40-G40</f>
        <v>0</v>
      </c>
      <c r="J40" s="8">
        <f t="shared" si="30"/>
        <v>0</v>
      </c>
      <c r="K40" s="8">
        <f t="shared" si="31"/>
        <v>0</v>
      </c>
    </row>
    <row r="41" spans="1:15" ht="24.75" customHeight="1" x14ac:dyDescent="0.25">
      <c r="A41" s="97" t="s">
        <v>50</v>
      </c>
      <c r="B41" s="75" t="s">
        <v>70</v>
      </c>
      <c r="C41" s="14" t="s">
        <v>27</v>
      </c>
      <c r="D41" s="17">
        <v>0</v>
      </c>
      <c r="E41" s="17">
        <f>E42+E43</f>
        <v>943.3</v>
      </c>
      <c r="F41" s="16">
        <v>0</v>
      </c>
      <c r="G41" s="16">
        <f>G42+G43</f>
        <v>744.2</v>
      </c>
      <c r="H41" s="16">
        <f>H42+H43</f>
        <v>744.2</v>
      </c>
      <c r="I41" s="7">
        <f t="shared" ref="I41:I43" si="38">F41+H41-G41</f>
        <v>0</v>
      </c>
      <c r="J41" s="8">
        <f t="shared" ref="J41:J43" si="39">G41/E41</f>
        <v>0.78893247111205356</v>
      </c>
      <c r="K41" s="8">
        <f t="shared" ref="K41:K43" si="40">H41/E41</f>
        <v>0.78893247111205356</v>
      </c>
    </row>
    <row r="42" spans="1:15" ht="27.75" customHeight="1" x14ac:dyDescent="0.25">
      <c r="A42" s="98"/>
      <c r="B42" s="76"/>
      <c r="C42" s="14" t="s">
        <v>16</v>
      </c>
      <c r="D42" s="17">
        <v>0</v>
      </c>
      <c r="E42" s="17">
        <v>896.09999999999991</v>
      </c>
      <c r="F42" s="16">
        <v>0</v>
      </c>
      <c r="G42" s="16">
        <v>697</v>
      </c>
      <c r="H42" s="16">
        <v>697</v>
      </c>
      <c r="I42" s="7">
        <f t="shared" si="38"/>
        <v>0</v>
      </c>
      <c r="J42" s="8">
        <f t="shared" si="39"/>
        <v>0.77781497600714211</v>
      </c>
      <c r="K42" s="8">
        <f t="shared" si="40"/>
        <v>0.77781497600714211</v>
      </c>
    </row>
    <row r="43" spans="1:15" ht="75" customHeight="1" x14ac:dyDescent="0.25">
      <c r="A43" s="99"/>
      <c r="B43" s="100"/>
      <c r="C43" s="14" t="s">
        <v>17</v>
      </c>
      <c r="D43" s="17">
        <v>0</v>
      </c>
      <c r="E43" s="17">
        <v>47.2</v>
      </c>
      <c r="F43" s="16">
        <v>0</v>
      </c>
      <c r="G43" s="16">
        <v>47.2</v>
      </c>
      <c r="H43" s="16">
        <v>47.2</v>
      </c>
      <c r="I43" s="7">
        <f t="shared" si="38"/>
        <v>0</v>
      </c>
      <c r="J43" s="8">
        <f t="shared" si="39"/>
        <v>1</v>
      </c>
      <c r="K43" s="8">
        <f t="shared" si="40"/>
        <v>1</v>
      </c>
    </row>
    <row r="44" spans="1:15" ht="126" customHeight="1" x14ac:dyDescent="0.25">
      <c r="A44" s="38" t="s">
        <v>66</v>
      </c>
      <c r="B44" s="12" t="s">
        <v>70</v>
      </c>
      <c r="C44" s="13" t="s">
        <v>16</v>
      </c>
      <c r="D44" s="17">
        <v>500</v>
      </c>
      <c r="E44" s="17">
        <v>137.4</v>
      </c>
      <c r="F44" s="16">
        <v>0</v>
      </c>
      <c r="G44" s="16">
        <v>0</v>
      </c>
      <c r="H44" s="16">
        <v>0</v>
      </c>
      <c r="I44" s="7">
        <f t="shared" si="37"/>
        <v>0</v>
      </c>
      <c r="J44" s="8">
        <f t="shared" si="30"/>
        <v>0</v>
      </c>
      <c r="K44" s="8">
        <f t="shared" si="31"/>
        <v>0</v>
      </c>
    </row>
    <row r="45" spans="1:15" ht="144" customHeight="1" x14ac:dyDescent="0.25">
      <c r="A45" s="70" t="s">
        <v>84</v>
      </c>
      <c r="B45" s="71" t="s">
        <v>85</v>
      </c>
      <c r="C45" s="13" t="s">
        <v>16</v>
      </c>
      <c r="D45" s="17">
        <v>0</v>
      </c>
      <c r="E45" s="17">
        <v>187.7</v>
      </c>
      <c r="F45" s="17">
        <v>0</v>
      </c>
      <c r="G45" s="17">
        <v>143</v>
      </c>
      <c r="H45" s="17">
        <v>143</v>
      </c>
      <c r="I45" s="72">
        <f t="shared" si="37"/>
        <v>0</v>
      </c>
      <c r="J45" s="73">
        <f t="shared" si="30"/>
        <v>0.7618540223761322</v>
      </c>
      <c r="K45" s="73">
        <f t="shared" si="31"/>
        <v>0.7618540223761322</v>
      </c>
    </row>
    <row r="46" spans="1:15" ht="126" hidden="1" customHeight="1" x14ac:dyDescent="0.25">
      <c r="A46" s="70"/>
      <c r="B46" s="71"/>
      <c r="C46" s="13"/>
      <c r="D46" s="17"/>
      <c r="E46" s="17"/>
      <c r="F46" s="17"/>
      <c r="G46" s="17"/>
      <c r="H46" s="17"/>
      <c r="I46" s="72"/>
      <c r="J46" s="73"/>
      <c r="K46" s="73"/>
    </row>
    <row r="47" spans="1:15" ht="126" hidden="1" customHeight="1" x14ac:dyDescent="0.25">
      <c r="A47" s="70"/>
      <c r="B47" s="71"/>
      <c r="C47" s="13"/>
      <c r="D47" s="17"/>
      <c r="E47" s="17"/>
      <c r="F47" s="17"/>
      <c r="G47" s="17"/>
      <c r="H47" s="17"/>
      <c r="I47" s="72"/>
      <c r="J47" s="73"/>
      <c r="K47" s="73"/>
    </row>
    <row r="48" spans="1:15" ht="21" hidden="1" customHeight="1" x14ac:dyDescent="0.25">
      <c r="A48" s="70"/>
      <c r="B48" s="71"/>
      <c r="C48" s="13"/>
      <c r="D48" s="17"/>
      <c r="E48" s="17"/>
      <c r="F48" s="17"/>
      <c r="G48" s="17"/>
      <c r="H48" s="17"/>
      <c r="I48" s="72"/>
      <c r="J48" s="73"/>
      <c r="K48" s="73"/>
    </row>
    <row r="49" spans="1:11" ht="15" customHeight="1" x14ac:dyDescent="0.25">
      <c r="A49" s="77" t="s">
        <v>51</v>
      </c>
      <c r="B49" s="80" t="s">
        <v>70</v>
      </c>
      <c r="C49" s="20" t="s">
        <v>27</v>
      </c>
      <c r="D49" s="21">
        <f t="shared" ref="D49:H49" si="41">D50+D51+D52</f>
        <v>1285</v>
      </c>
      <c r="E49" s="21">
        <f t="shared" si="41"/>
        <v>1285</v>
      </c>
      <c r="F49" s="21">
        <f t="shared" si="41"/>
        <v>0</v>
      </c>
      <c r="G49" s="21">
        <f t="shared" si="41"/>
        <v>1284.8604</v>
      </c>
      <c r="H49" s="21">
        <f t="shared" si="41"/>
        <v>1284.8604</v>
      </c>
      <c r="I49" s="21">
        <f>F49+H49-G49</f>
        <v>0</v>
      </c>
      <c r="J49" s="23">
        <f>G49/E49</f>
        <v>0.99989136186770433</v>
      </c>
      <c r="K49" s="23">
        <f>H49/E49</f>
        <v>0.99989136186770433</v>
      </c>
    </row>
    <row r="50" spans="1:11" x14ac:dyDescent="0.25">
      <c r="A50" s="77"/>
      <c r="B50" s="81"/>
      <c r="C50" s="20" t="s">
        <v>15</v>
      </c>
      <c r="D50" s="21">
        <v>1164.0999999999999</v>
      </c>
      <c r="E50" s="21">
        <v>1164.0999999999999</v>
      </c>
      <c r="F50" s="21">
        <v>0</v>
      </c>
      <c r="G50" s="21">
        <v>1164.01756</v>
      </c>
      <c r="H50" s="21">
        <v>1164.01756</v>
      </c>
      <c r="I50" s="21">
        <f>F50+H50-G50</f>
        <v>0</v>
      </c>
      <c r="J50" s="23">
        <f>G50/E50</f>
        <v>0.99992918134180919</v>
      </c>
      <c r="K50" s="23">
        <f>H50/E50</f>
        <v>0.99992918134180919</v>
      </c>
    </row>
    <row r="51" spans="1:11" x14ac:dyDescent="0.25">
      <c r="A51" s="77"/>
      <c r="B51" s="81"/>
      <c r="C51" s="20" t="s">
        <v>16</v>
      </c>
      <c r="D51" s="21">
        <v>115.2</v>
      </c>
      <c r="E51" s="21">
        <v>115.2</v>
      </c>
      <c r="F51" s="21">
        <v>0</v>
      </c>
      <c r="G51" s="21">
        <f>1279.1604-G50</f>
        <v>115.14283999999998</v>
      </c>
      <c r="H51" s="21">
        <f>1279.1604-H50</f>
        <v>115.14283999999998</v>
      </c>
      <c r="I51" s="21">
        <f>F51+H51-G51</f>
        <v>0</v>
      </c>
      <c r="J51" s="23">
        <f>G51/E51</f>
        <v>0.99950381944444422</v>
      </c>
      <c r="K51" s="23">
        <f>H51/E51</f>
        <v>0.99950381944444422</v>
      </c>
    </row>
    <row r="52" spans="1:11" x14ac:dyDescent="0.25">
      <c r="A52" s="77"/>
      <c r="B52" s="40"/>
      <c r="C52" s="20" t="s">
        <v>17</v>
      </c>
      <c r="D52" s="21">
        <v>5.7</v>
      </c>
      <c r="E52" s="21">
        <v>5.7</v>
      </c>
      <c r="F52" s="21">
        <v>0</v>
      </c>
      <c r="G52" s="21">
        <v>5.7</v>
      </c>
      <c r="H52" s="21">
        <v>5.7</v>
      </c>
      <c r="I52" s="21">
        <f>F52+H52-G52</f>
        <v>0</v>
      </c>
      <c r="J52" s="23">
        <f>G52/E52</f>
        <v>1</v>
      </c>
      <c r="K52" s="23">
        <f>H52/E52</f>
        <v>1</v>
      </c>
    </row>
    <row r="53" spans="1:11" x14ac:dyDescent="0.25">
      <c r="A53" s="78" t="s">
        <v>39</v>
      </c>
      <c r="B53" s="80" t="s">
        <v>75</v>
      </c>
      <c r="C53" s="20" t="s">
        <v>27</v>
      </c>
      <c r="D53" s="21">
        <f>D54+D55</f>
        <v>0</v>
      </c>
      <c r="E53" s="21">
        <f t="shared" ref="E53:I53" si="42">E54+E55</f>
        <v>18507.7</v>
      </c>
      <c r="F53" s="21">
        <f t="shared" si="42"/>
        <v>0</v>
      </c>
      <c r="G53" s="21">
        <f t="shared" si="42"/>
        <v>9352.6093999999994</v>
      </c>
      <c r="H53" s="21">
        <f t="shared" si="42"/>
        <v>9352.6093999999994</v>
      </c>
      <c r="I53" s="21">
        <f t="shared" si="42"/>
        <v>0</v>
      </c>
      <c r="J53" s="23">
        <f t="shared" ref="J53:J55" si="43">G53/E53</f>
        <v>0.50533612496420399</v>
      </c>
      <c r="K53" s="23">
        <f t="shared" ref="K53:K55" si="44">H53/E53</f>
        <v>0.50533612496420399</v>
      </c>
    </row>
    <row r="54" spans="1:11" x14ac:dyDescent="0.25">
      <c r="A54" s="79"/>
      <c r="B54" s="81"/>
      <c r="C54" s="20" t="s">
        <v>15</v>
      </c>
      <c r="D54" s="21">
        <v>0</v>
      </c>
      <c r="E54" s="21">
        <v>16842</v>
      </c>
      <c r="F54" s="21">
        <v>0</v>
      </c>
      <c r="G54" s="21">
        <v>8510.8845399999991</v>
      </c>
      <c r="H54" s="21">
        <v>8510.8845399999991</v>
      </c>
      <c r="I54" s="21">
        <v>0</v>
      </c>
      <c r="J54" s="23">
        <f t="shared" si="43"/>
        <v>0.50533692791829943</v>
      </c>
      <c r="K54" s="23">
        <f t="shared" si="44"/>
        <v>0.50533692791829943</v>
      </c>
    </row>
    <row r="55" spans="1:11" ht="36" customHeight="1" x14ac:dyDescent="0.25">
      <c r="A55" s="82"/>
      <c r="B55" s="83"/>
      <c r="C55" s="20" t="s">
        <v>16</v>
      </c>
      <c r="D55" s="21">
        <v>0</v>
      </c>
      <c r="E55" s="21">
        <v>1665.7</v>
      </c>
      <c r="F55" s="21">
        <v>0</v>
      </c>
      <c r="G55" s="21">
        <v>841.72486000000004</v>
      </c>
      <c r="H55" s="21">
        <v>841.72486000000004</v>
      </c>
      <c r="I55" s="21">
        <v>0</v>
      </c>
      <c r="J55" s="23">
        <f t="shared" si="43"/>
        <v>0.50532800624362129</v>
      </c>
      <c r="K55" s="23">
        <f t="shared" si="44"/>
        <v>0.50532800624362129</v>
      </c>
    </row>
    <row r="56" spans="1:11" ht="60.75" customHeight="1" x14ac:dyDescent="0.25">
      <c r="A56" s="77" t="s">
        <v>67</v>
      </c>
      <c r="B56" s="80" t="s">
        <v>75</v>
      </c>
      <c r="C56" s="20" t="s">
        <v>27</v>
      </c>
      <c r="D56" s="21">
        <f>D57+D58</f>
        <v>91801.200000000012</v>
      </c>
      <c r="E56" s="21">
        <f>E57+E58</f>
        <v>91801.200000000012</v>
      </c>
      <c r="F56" s="21">
        <f>F57+F58</f>
        <v>0</v>
      </c>
      <c r="G56" s="21">
        <f>G57+G58</f>
        <v>0</v>
      </c>
      <c r="H56" s="21">
        <f>H57+H58</f>
        <v>0</v>
      </c>
      <c r="I56" s="21">
        <f t="shared" ref="I56:I58" si="45">F56+H56-G56</f>
        <v>0</v>
      </c>
      <c r="J56" s="23">
        <f t="shared" ref="J56:J67" si="46">G56/E56</f>
        <v>0</v>
      </c>
      <c r="K56" s="23">
        <f t="shared" ref="K56:K67" si="47">H56/E56</f>
        <v>0</v>
      </c>
    </row>
    <row r="57" spans="1:11" x14ac:dyDescent="0.25">
      <c r="A57" s="91"/>
      <c r="B57" s="81"/>
      <c r="C57" s="20" t="s">
        <v>15</v>
      </c>
      <c r="D57" s="33">
        <v>83539.100000000006</v>
      </c>
      <c r="E57" s="33">
        <v>83539.100000000006</v>
      </c>
      <c r="F57" s="21">
        <v>0</v>
      </c>
      <c r="G57" s="21">
        <v>0</v>
      </c>
      <c r="H57" s="21">
        <v>0</v>
      </c>
      <c r="I57" s="21">
        <f t="shared" si="45"/>
        <v>0</v>
      </c>
      <c r="J57" s="23">
        <f t="shared" si="46"/>
        <v>0</v>
      </c>
      <c r="K57" s="23">
        <f t="shared" si="47"/>
        <v>0</v>
      </c>
    </row>
    <row r="58" spans="1:11" x14ac:dyDescent="0.25">
      <c r="A58" s="91"/>
      <c r="B58" s="83"/>
      <c r="C58" s="20" t="s">
        <v>16</v>
      </c>
      <c r="D58" s="33">
        <v>8262.1</v>
      </c>
      <c r="E58" s="33">
        <v>8262.1</v>
      </c>
      <c r="F58" s="21">
        <v>0</v>
      </c>
      <c r="G58" s="21">
        <v>0</v>
      </c>
      <c r="H58" s="21">
        <v>0</v>
      </c>
      <c r="I58" s="21">
        <f t="shared" si="45"/>
        <v>0</v>
      </c>
      <c r="J58" s="23">
        <f t="shared" si="46"/>
        <v>0</v>
      </c>
      <c r="K58" s="23">
        <f t="shared" si="47"/>
        <v>0</v>
      </c>
    </row>
    <row r="59" spans="1:11" ht="60.75" hidden="1" customHeight="1" x14ac:dyDescent="0.25">
      <c r="A59" s="34" t="s">
        <v>40</v>
      </c>
      <c r="B59" s="35" t="s">
        <v>70</v>
      </c>
      <c r="C59" s="22" t="s">
        <v>16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f>F59+H59-G59</f>
        <v>0</v>
      </c>
      <c r="J59" s="23" t="e">
        <f t="shared" si="46"/>
        <v>#DIV/0!</v>
      </c>
      <c r="K59" s="23" t="e">
        <f t="shared" si="47"/>
        <v>#DIV/0!</v>
      </c>
    </row>
    <row r="60" spans="1:11" ht="15" customHeight="1" x14ac:dyDescent="0.25">
      <c r="A60" s="87" t="s">
        <v>64</v>
      </c>
      <c r="B60" s="89" t="s">
        <v>70</v>
      </c>
      <c r="C60" s="4" t="s">
        <v>27</v>
      </c>
      <c r="D60" s="25">
        <f>D61+D62</f>
        <v>58688.799999999996</v>
      </c>
      <c r="E60" s="25">
        <f t="shared" ref="E60:I60" si="48">E61+E62</f>
        <v>59462.9</v>
      </c>
      <c r="F60" s="25">
        <f t="shared" si="48"/>
        <v>0</v>
      </c>
      <c r="G60" s="25">
        <f t="shared" si="48"/>
        <v>29287.762049999998</v>
      </c>
      <c r="H60" s="25">
        <f t="shared" si="48"/>
        <v>29287.762049999998</v>
      </c>
      <c r="I60" s="25">
        <f t="shared" si="48"/>
        <v>0</v>
      </c>
      <c r="J60" s="9">
        <f t="shared" si="46"/>
        <v>0.49253840714125946</v>
      </c>
      <c r="K60" s="9">
        <f t="shared" si="47"/>
        <v>0.49253840714125946</v>
      </c>
    </row>
    <row r="61" spans="1:11" ht="57.75" customHeight="1" x14ac:dyDescent="0.25">
      <c r="A61" s="88"/>
      <c r="B61" s="90"/>
      <c r="C61" s="18" t="s">
        <v>15</v>
      </c>
      <c r="D61" s="25">
        <f>D69+D70+D68</f>
        <v>11198.9</v>
      </c>
      <c r="E61" s="25">
        <f t="shared" ref="E61:I61" si="49">E69+E70+E68</f>
        <v>11198.900000000001</v>
      </c>
      <c r="F61" s="25">
        <f t="shared" si="49"/>
        <v>0</v>
      </c>
      <c r="G61" s="25">
        <f t="shared" si="49"/>
        <v>0</v>
      </c>
      <c r="H61" s="25">
        <f t="shared" si="49"/>
        <v>0</v>
      </c>
      <c r="I61" s="25">
        <f t="shared" si="49"/>
        <v>0</v>
      </c>
      <c r="J61" s="9">
        <f t="shared" si="46"/>
        <v>0</v>
      </c>
      <c r="K61" s="9">
        <f t="shared" si="47"/>
        <v>0</v>
      </c>
    </row>
    <row r="62" spans="1:11" ht="56.25" customHeight="1" x14ac:dyDescent="0.25">
      <c r="A62" s="88"/>
      <c r="B62" s="90"/>
      <c r="C62" s="18" t="s">
        <v>16</v>
      </c>
      <c r="D62" s="25">
        <f>D63</f>
        <v>47489.899999999994</v>
      </c>
      <c r="E62" s="25">
        <f t="shared" ref="E62:I62" si="50">E63</f>
        <v>48264</v>
      </c>
      <c r="F62" s="25">
        <f t="shared" si="50"/>
        <v>0</v>
      </c>
      <c r="G62" s="25">
        <f t="shared" si="50"/>
        <v>29287.762049999998</v>
      </c>
      <c r="H62" s="25">
        <f t="shared" si="50"/>
        <v>29287.762049999998</v>
      </c>
      <c r="I62" s="25">
        <f t="shared" si="50"/>
        <v>0</v>
      </c>
      <c r="J62" s="9">
        <f t="shared" si="46"/>
        <v>0.60682417640477371</v>
      </c>
      <c r="K62" s="9">
        <f t="shared" si="47"/>
        <v>0.60682417640477371</v>
      </c>
    </row>
    <row r="63" spans="1:11" ht="75" x14ac:dyDescent="0.25">
      <c r="A63" s="42" t="s">
        <v>41</v>
      </c>
      <c r="B63" s="35" t="s">
        <v>70</v>
      </c>
      <c r="C63" s="22" t="s">
        <v>16</v>
      </c>
      <c r="D63" s="21">
        <f>SUM(D64:D67)</f>
        <v>47489.899999999994</v>
      </c>
      <c r="E63" s="21">
        <f t="shared" ref="E63:I63" si="51">SUM(E64:E67)</f>
        <v>48264</v>
      </c>
      <c r="F63" s="21">
        <f t="shared" si="51"/>
        <v>0</v>
      </c>
      <c r="G63" s="21">
        <f t="shared" si="51"/>
        <v>29287.762049999998</v>
      </c>
      <c r="H63" s="21">
        <f t="shared" si="51"/>
        <v>29287.762049999998</v>
      </c>
      <c r="I63" s="21">
        <f t="shared" si="51"/>
        <v>0</v>
      </c>
      <c r="J63" s="27">
        <f t="shared" si="46"/>
        <v>0.60682417640477371</v>
      </c>
      <c r="K63" s="27">
        <f t="shared" si="47"/>
        <v>0.60682417640477371</v>
      </c>
    </row>
    <row r="64" spans="1:11" ht="129" customHeight="1" x14ac:dyDescent="0.25">
      <c r="A64" s="11" t="s">
        <v>42</v>
      </c>
      <c r="B64" s="12" t="s">
        <v>70</v>
      </c>
      <c r="C64" s="13" t="s">
        <v>16</v>
      </c>
      <c r="D64" s="16">
        <v>1125</v>
      </c>
      <c r="E64" s="16">
        <v>1076.50308</v>
      </c>
      <c r="F64" s="16">
        <v>0</v>
      </c>
      <c r="G64" s="16">
        <v>924.06438000000003</v>
      </c>
      <c r="H64" s="16">
        <v>924.06438000000003</v>
      </c>
      <c r="I64" s="7">
        <f t="shared" ref="I64:I67" si="52">F64+H64-G64</f>
        <v>0</v>
      </c>
      <c r="J64" s="8">
        <f t="shared" si="46"/>
        <v>0.8583945528516278</v>
      </c>
      <c r="K64" s="8">
        <f t="shared" si="47"/>
        <v>0.8583945528516278</v>
      </c>
    </row>
    <row r="65" spans="1:11" ht="120" customHeight="1" x14ac:dyDescent="0.25">
      <c r="A65" s="11" t="s">
        <v>43</v>
      </c>
      <c r="B65" s="12" t="s">
        <v>70</v>
      </c>
      <c r="C65" s="13" t="s">
        <v>16</v>
      </c>
      <c r="D65" s="16">
        <v>45090.6</v>
      </c>
      <c r="E65" s="16">
        <v>45205.611649999999</v>
      </c>
      <c r="F65" s="16">
        <v>0</v>
      </c>
      <c r="G65" s="16">
        <v>27759.8</v>
      </c>
      <c r="H65" s="16">
        <v>27759.8</v>
      </c>
      <c r="I65" s="7">
        <f t="shared" si="52"/>
        <v>0</v>
      </c>
      <c r="J65" s="8">
        <f t="shared" si="46"/>
        <v>0.61407862844390915</v>
      </c>
      <c r="K65" s="8">
        <f t="shared" si="47"/>
        <v>0.61407862844390915</v>
      </c>
    </row>
    <row r="66" spans="1:11" ht="45" x14ac:dyDescent="0.25">
      <c r="A66" s="11" t="s">
        <v>44</v>
      </c>
      <c r="B66" s="12" t="s">
        <v>70</v>
      </c>
      <c r="C66" s="13" t="s">
        <v>16</v>
      </c>
      <c r="D66" s="16">
        <v>1196.2</v>
      </c>
      <c r="E66" s="16">
        <v>1903.7852700000001</v>
      </c>
      <c r="F66" s="16">
        <v>0</v>
      </c>
      <c r="G66" s="16">
        <v>603.89766999999995</v>
      </c>
      <c r="H66" s="16">
        <v>603.89766999999995</v>
      </c>
      <c r="I66" s="7">
        <f t="shared" si="52"/>
        <v>0</v>
      </c>
      <c r="J66" s="8">
        <f t="shared" si="46"/>
        <v>0.3172089203106398</v>
      </c>
      <c r="K66" s="8">
        <f t="shared" si="47"/>
        <v>0.3172089203106398</v>
      </c>
    </row>
    <row r="67" spans="1:11" ht="62.25" customHeight="1" x14ac:dyDescent="0.25">
      <c r="A67" s="11" t="s">
        <v>45</v>
      </c>
      <c r="B67" s="12" t="s">
        <v>70</v>
      </c>
      <c r="C67" s="13" t="s">
        <v>16</v>
      </c>
      <c r="D67" s="16">
        <v>78.099999999999994</v>
      </c>
      <c r="E67" s="16">
        <v>78.099999999999994</v>
      </c>
      <c r="F67" s="16">
        <v>0</v>
      </c>
      <c r="G67" s="16">
        <v>0</v>
      </c>
      <c r="H67" s="16">
        <v>0</v>
      </c>
      <c r="I67" s="7">
        <f t="shared" si="52"/>
        <v>0</v>
      </c>
      <c r="J67" s="8">
        <f t="shared" si="46"/>
        <v>0</v>
      </c>
      <c r="K67" s="8">
        <f t="shared" si="47"/>
        <v>0</v>
      </c>
    </row>
    <row r="68" spans="1:11" ht="78.75" customHeight="1" x14ac:dyDescent="0.25">
      <c r="A68" s="42" t="s">
        <v>46</v>
      </c>
      <c r="B68" s="35" t="s">
        <v>70</v>
      </c>
      <c r="C68" s="22" t="s">
        <v>15</v>
      </c>
      <c r="D68" s="21">
        <v>2963.5</v>
      </c>
      <c r="E68" s="21">
        <v>6988.1</v>
      </c>
      <c r="F68" s="21">
        <v>0</v>
      </c>
      <c r="G68" s="21">
        <v>0</v>
      </c>
      <c r="H68" s="21">
        <v>0</v>
      </c>
      <c r="I68" s="21">
        <f>F68+H68-G68</f>
        <v>0</v>
      </c>
      <c r="J68" s="23">
        <f>G68/E68</f>
        <v>0</v>
      </c>
      <c r="K68" s="23">
        <f>H68/E68</f>
        <v>0</v>
      </c>
    </row>
    <row r="69" spans="1:11" ht="61.5" customHeight="1" x14ac:dyDescent="0.25">
      <c r="A69" s="42" t="s">
        <v>47</v>
      </c>
      <c r="B69" s="35" t="s">
        <v>70</v>
      </c>
      <c r="C69" s="22" t="s">
        <v>15</v>
      </c>
      <c r="D69" s="21">
        <v>2354.6</v>
      </c>
      <c r="E69" s="21">
        <v>4210.8</v>
      </c>
      <c r="F69" s="21">
        <v>0</v>
      </c>
      <c r="G69" s="21">
        <v>0</v>
      </c>
      <c r="H69" s="21">
        <v>0</v>
      </c>
      <c r="I69" s="21">
        <f>F69+H69-G69</f>
        <v>0</v>
      </c>
      <c r="J69" s="23">
        <f>G69/E69</f>
        <v>0</v>
      </c>
      <c r="K69" s="23">
        <f>H69/E69</f>
        <v>0</v>
      </c>
    </row>
    <row r="70" spans="1:11" ht="59.25" customHeight="1" x14ac:dyDescent="0.25">
      <c r="A70" s="57" t="s">
        <v>68</v>
      </c>
      <c r="B70" s="48" t="s">
        <v>70</v>
      </c>
      <c r="C70" s="60" t="s">
        <v>15</v>
      </c>
      <c r="D70" s="61">
        <v>5880.8</v>
      </c>
      <c r="E70" s="61">
        <v>0</v>
      </c>
      <c r="F70" s="61">
        <v>0</v>
      </c>
      <c r="G70" s="61">
        <v>0</v>
      </c>
      <c r="H70" s="61">
        <v>0</v>
      </c>
      <c r="I70" s="61">
        <f>F70+H70-G70</f>
        <v>0</v>
      </c>
      <c r="J70" s="62" t="e">
        <f>G70/E70</f>
        <v>#DIV/0!</v>
      </c>
      <c r="K70" s="62" t="e">
        <f>H70/E70</f>
        <v>#DIV/0!</v>
      </c>
    </row>
    <row r="71" spans="1:11" ht="22.5" customHeight="1" x14ac:dyDescent="0.25">
      <c r="A71" s="65"/>
      <c r="B71" s="66"/>
      <c r="C71" s="67"/>
      <c r="D71" s="68"/>
      <c r="E71" s="68"/>
      <c r="F71" s="68"/>
      <c r="G71" s="68"/>
      <c r="H71" s="68"/>
      <c r="I71" s="68"/>
      <c r="J71" s="69"/>
      <c r="K71" s="58"/>
    </row>
    <row r="72" spans="1:11" ht="15" customHeight="1" x14ac:dyDescent="0.25">
      <c r="A72" s="84" t="s">
        <v>76</v>
      </c>
      <c r="B72" s="84" t="s">
        <v>13</v>
      </c>
      <c r="C72" s="45" t="s">
        <v>14</v>
      </c>
      <c r="D72" s="63">
        <f t="shared" ref="D72:I72" si="53">D73+D74+D75+D76</f>
        <v>1177</v>
      </c>
      <c r="E72" s="63">
        <f t="shared" si="53"/>
        <v>44712.1</v>
      </c>
      <c r="F72" s="63">
        <f t="shared" si="53"/>
        <v>0</v>
      </c>
      <c r="G72" s="63">
        <f t="shared" si="53"/>
        <v>17555.431170000003</v>
      </c>
      <c r="H72" s="63">
        <f t="shared" si="53"/>
        <v>18305.594370000003</v>
      </c>
      <c r="I72" s="63">
        <f t="shared" si="53"/>
        <v>750.16319999999996</v>
      </c>
      <c r="J72" s="64">
        <f t="shared" ref="J72" si="54">G72/E72</f>
        <v>0.39263266923271339</v>
      </c>
      <c r="K72" s="64">
        <f t="shared" ref="K72" si="55">H72/E72</f>
        <v>0.40941030213297974</v>
      </c>
    </row>
    <row r="73" spans="1:11" hidden="1" x14ac:dyDescent="0.25">
      <c r="A73" s="84"/>
      <c r="B73" s="84"/>
      <c r="C73" s="43" t="s">
        <v>15</v>
      </c>
      <c r="D73" s="59">
        <f t="shared" ref="D73:I73" si="56">D78+D82+D86+D90</f>
        <v>0</v>
      </c>
      <c r="E73" s="59">
        <f t="shared" si="56"/>
        <v>0</v>
      </c>
      <c r="F73" s="59">
        <f t="shared" si="56"/>
        <v>0</v>
      </c>
      <c r="G73" s="59">
        <f t="shared" si="56"/>
        <v>0</v>
      </c>
      <c r="H73" s="59">
        <f t="shared" si="56"/>
        <v>0</v>
      </c>
      <c r="I73" s="59">
        <f t="shared" si="56"/>
        <v>0</v>
      </c>
      <c r="J73" s="44" t="e">
        <f t="shared" ref="J73:J92" si="57">G73/E73</f>
        <v>#DIV/0!</v>
      </c>
      <c r="K73" s="44" t="e">
        <f t="shared" ref="K73:K92" si="58">H73/E73</f>
        <v>#DIV/0!</v>
      </c>
    </row>
    <row r="74" spans="1:11" x14ac:dyDescent="0.25">
      <c r="A74" s="84"/>
      <c r="B74" s="84"/>
      <c r="C74" s="43" t="s">
        <v>16</v>
      </c>
      <c r="D74" s="59">
        <f t="shared" ref="D74:I75" si="59">D79+D87+D91</f>
        <v>1177</v>
      </c>
      <c r="E74" s="59">
        <f t="shared" si="59"/>
        <v>43808.6</v>
      </c>
      <c r="F74" s="59">
        <f t="shared" si="59"/>
        <v>0</v>
      </c>
      <c r="G74" s="59">
        <f t="shared" si="59"/>
        <v>17518.531170000002</v>
      </c>
      <c r="H74" s="59">
        <f t="shared" si="59"/>
        <v>18268.694370000001</v>
      </c>
      <c r="I74" s="59">
        <f t="shared" si="59"/>
        <v>750.16319999999996</v>
      </c>
      <c r="J74" s="44">
        <f t="shared" si="57"/>
        <v>0.39988794825673502</v>
      </c>
      <c r="K74" s="44">
        <f t="shared" si="58"/>
        <v>0.41701159977721275</v>
      </c>
    </row>
    <row r="75" spans="1:11" x14ac:dyDescent="0.25">
      <c r="A75" s="84"/>
      <c r="B75" s="84"/>
      <c r="C75" s="43" t="s">
        <v>17</v>
      </c>
      <c r="D75" s="59">
        <f t="shared" si="59"/>
        <v>0</v>
      </c>
      <c r="E75" s="59">
        <f t="shared" si="59"/>
        <v>903.5</v>
      </c>
      <c r="F75" s="59">
        <f t="shared" si="59"/>
        <v>0</v>
      </c>
      <c r="G75" s="59">
        <f t="shared" si="59"/>
        <v>36.900000000000006</v>
      </c>
      <c r="H75" s="59">
        <f t="shared" si="59"/>
        <v>36.900000000000006</v>
      </c>
      <c r="I75" s="59">
        <f t="shared" si="59"/>
        <v>0</v>
      </c>
      <c r="J75" s="44">
        <f t="shared" si="57"/>
        <v>4.0841173215273939E-2</v>
      </c>
      <c r="K75" s="44">
        <f t="shared" si="58"/>
        <v>4.0841173215273939E-2</v>
      </c>
    </row>
    <row r="76" spans="1:11" hidden="1" x14ac:dyDescent="0.25">
      <c r="A76" s="84"/>
      <c r="B76" s="85"/>
      <c r="C76" s="43" t="s">
        <v>18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44" t="e">
        <f t="shared" si="57"/>
        <v>#DIV/0!</v>
      </c>
      <c r="K76" s="44" t="e">
        <f t="shared" si="58"/>
        <v>#DIV/0!</v>
      </c>
    </row>
    <row r="77" spans="1:11" x14ac:dyDescent="0.25">
      <c r="A77" s="84"/>
      <c r="B77" s="86" t="s">
        <v>21</v>
      </c>
      <c r="C77" s="43" t="s">
        <v>14</v>
      </c>
      <c r="D77" s="59">
        <f t="shared" ref="D77:I77" si="60">D78+D79+D80</f>
        <v>1177</v>
      </c>
      <c r="E77" s="59">
        <f t="shared" si="60"/>
        <v>11870.7</v>
      </c>
      <c r="F77" s="59">
        <f t="shared" si="60"/>
        <v>0</v>
      </c>
      <c r="G77" s="59">
        <f t="shared" si="60"/>
        <v>36.900000000000006</v>
      </c>
      <c r="H77" s="59">
        <f t="shared" si="60"/>
        <v>787.06319999999994</v>
      </c>
      <c r="I77" s="59">
        <f t="shared" si="60"/>
        <v>750.16319999999996</v>
      </c>
      <c r="J77" s="44">
        <f t="shared" si="57"/>
        <v>3.1084940230988907E-3</v>
      </c>
      <c r="K77" s="44">
        <f t="shared" si="58"/>
        <v>6.6303014986479308E-2</v>
      </c>
    </row>
    <row r="78" spans="1:11" hidden="1" x14ac:dyDescent="0.25">
      <c r="A78" s="84"/>
      <c r="B78" s="84"/>
      <c r="C78" s="43" t="s">
        <v>15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44" t="e">
        <f t="shared" si="57"/>
        <v>#DIV/0!</v>
      </c>
      <c r="K78" s="44" t="e">
        <f t="shared" si="58"/>
        <v>#DIV/0!</v>
      </c>
    </row>
    <row r="79" spans="1:11" ht="30" customHeight="1" x14ac:dyDescent="0.25">
      <c r="A79" s="84"/>
      <c r="B79" s="84"/>
      <c r="C79" s="43" t="s">
        <v>16</v>
      </c>
      <c r="D79" s="59">
        <f t="shared" ref="D79:I79" si="61">D94+D115</f>
        <v>1177</v>
      </c>
      <c r="E79" s="59">
        <f t="shared" si="61"/>
        <v>10967.2</v>
      </c>
      <c r="F79" s="59">
        <f t="shared" si="61"/>
        <v>0</v>
      </c>
      <c r="G79" s="59">
        <f t="shared" si="61"/>
        <v>0</v>
      </c>
      <c r="H79" s="59">
        <f t="shared" si="61"/>
        <v>750.16319999999996</v>
      </c>
      <c r="I79" s="59">
        <f t="shared" si="61"/>
        <v>750.16319999999996</v>
      </c>
      <c r="J79" s="44">
        <f t="shared" si="57"/>
        <v>0</v>
      </c>
      <c r="K79" s="44">
        <f t="shared" si="58"/>
        <v>6.8400612736158717E-2</v>
      </c>
    </row>
    <row r="80" spans="1:11" x14ac:dyDescent="0.25">
      <c r="A80" s="84"/>
      <c r="B80" s="45" t="s">
        <v>19</v>
      </c>
      <c r="C80" s="43" t="s">
        <v>17</v>
      </c>
      <c r="D80" s="59">
        <f t="shared" ref="D80:I80" si="62">D95</f>
        <v>0</v>
      </c>
      <c r="E80" s="59">
        <f t="shared" si="62"/>
        <v>903.5</v>
      </c>
      <c r="F80" s="59">
        <f t="shared" si="62"/>
        <v>0</v>
      </c>
      <c r="G80" s="59">
        <f t="shared" si="62"/>
        <v>36.900000000000006</v>
      </c>
      <c r="H80" s="59">
        <f t="shared" si="62"/>
        <v>36.900000000000006</v>
      </c>
      <c r="I80" s="59">
        <f t="shared" si="62"/>
        <v>0</v>
      </c>
      <c r="J80" s="44">
        <f t="shared" si="57"/>
        <v>4.0841173215273939E-2</v>
      </c>
      <c r="K80" s="44">
        <f t="shared" si="58"/>
        <v>4.0841173215273939E-2</v>
      </c>
    </row>
    <row r="81" spans="1:11" x14ac:dyDescent="0.25">
      <c r="A81" s="84"/>
      <c r="B81" s="86" t="s">
        <v>20</v>
      </c>
      <c r="C81" s="43" t="s">
        <v>14</v>
      </c>
      <c r="D81" s="59">
        <f t="shared" ref="D81:I81" si="63">D82+D83+D84</f>
        <v>0</v>
      </c>
      <c r="E81" s="59">
        <f t="shared" si="63"/>
        <v>10693.7</v>
      </c>
      <c r="F81" s="59">
        <f t="shared" si="63"/>
        <v>0</v>
      </c>
      <c r="G81" s="59">
        <f t="shared" si="63"/>
        <v>36.900000000000006</v>
      </c>
      <c r="H81" s="59">
        <f t="shared" si="63"/>
        <v>787.06319999999994</v>
      </c>
      <c r="I81" s="59">
        <f t="shared" si="63"/>
        <v>750.16319999999996</v>
      </c>
      <c r="J81" s="44">
        <f t="shared" si="57"/>
        <v>3.4506298100750914E-3</v>
      </c>
      <c r="K81" s="44">
        <f t="shared" si="58"/>
        <v>7.3600643369460511E-2</v>
      </c>
    </row>
    <row r="82" spans="1:11" hidden="1" x14ac:dyDescent="0.25">
      <c r="A82" s="84"/>
      <c r="B82" s="84"/>
      <c r="C82" s="43" t="s">
        <v>15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44" t="e">
        <f t="shared" si="57"/>
        <v>#DIV/0!</v>
      </c>
      <c r="K82" s="44" t="e">
        <f t="shared" si="58"/>
        <v>#DIV/0!</v>
      </c>
    </row>
    <row r="83" spans="1:11" x14ac:dyDescent="0.25">
      <c r="A83" s="84"/>
      <c r="B83" s="84"/>
      <c r="C83" s="43" t="s">
        <v>16</v>
      </c>
      <c r="D83" s="59">
        <f t="shared" ref="D83:I84" si="64">D94</f>
        <v>0</v>
      </c>
      <c r="E83" s="59">
        <f t="shared" si="64"/>
        <v>9790.2000000000007</v>
      </c>
      <c r="F83" s="59">
        <f t="shared" si="64"/>
        <v>0</v>
      </c>
      <c r="G83" s="59">
        <f t="shared" si="64"/>
        <v>0</v>
      </c>
      <c r="H83" s="59">
        <f t="shared" si="64"/>
        <v>750.16319999999996</v>
      </c>
      <c r="I83" s="59">
        <f t="shared" si="64"/>
        <v>750.16319999999996</v>
      </c>
      <c r="J83" s="44">
        <f t="shared" si="57"/>
        <v>0</v>
      </c>
      <c r="K83" s="44">
        <f t="shared" si="58"/>
        <v>7.6623889195317763E-2</v>
      </c>
    </row>
    <row r="84" spans="1:11" x14ac:dyDescent="0.25">
      <c r="A84" s="84"/>
      <c r="B84" s="84"/>
      <c r="C84" s="43" t="s">
        <v>17</v>
      </c>
      <c r="D84" s="59">
        <f t="shared" si="64"/>
        <v>0</v>
      </c>
      <c r="E84" s="59">
        <f t="shared" si="64"/>
        <v>903.5</v>
      </c>
      <c r="F84" s="59">
        <f t="shared" si="64"/>
        <v>0</v>
      </c>
      <c r="G84" s="59">
        <f t="shared" si="64"/>
        <v>36.900000000000006</v>
      </c>
      <c r="H84" s="59">
        <f t="shared" si="64"/>
        <v>36.900000000000006</v>
      </c>
      <c r="I84" s="59">
        <f t="shared" si="64"/>
        <v>0</v>
      </c>
      <c r="J84" s="44">
        <f t="shared" si="57"/>
        <v>4.0841173215273939E-2</v>
      </c>
      <c r="K84" s="44">
        <f t="shared" si="58"/>
        <v>4.0841173215273939E-2</v>
      </c>
    </row>
    <row r="85" spans="1:11" ht="30" customHeight="1" x14ac:dyDescent="0.25">
      <c r="A85" s="84"/>
      <c r="B85" s="86" t="s">
        <v>77</v>
      </c>
      <c r="C85" s="43" t="s">
        <v>14</v>
      </c>
      <c r="D85" s="59">
        <f t="shared" ref="D85:I85" si="65">D86+D87+D88</f>
        <v>0</v>
      </c>
      <c r="E85" s="59">
        <f t="shared" si="65"/>
        <v>12841.4</v>
      </c>
      <c r="F85" s="59">
        <f t="shared" si="65"/>
        <v>0</v>
      </c>
      <c r="G85" s="59">
        <f t="shared" si="65"/>
        <v>9518.5311700000002</v>
      </c>
      <c r="H85" s="59">
        <f t="shared" si="65"/>
        <v>9518.5311700000002</v>
      </c>
      <c r="I85" s="59">
        <f t="shared" si="65"/>
        <v>0</v>
      </c>
      <c r="J85" s="44">
        <f t="shared" si="57"/>
        <v>0.74123780662544581</v>
      </c>
      <c r="K85" s="44">
        <f t="shared" si="58"/>
        <v>0.74123780662544581</v>
      </c>
    </row>
    <row r="86" spans="1:11" hidden="1" x14ac:dyDescent="0.25">
      <c r="A86" s="84"/>
      <c r="B86" s="84"/>
      <c r="C86" s="43" t="s">
        <v>15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44" t="e">
        <f t="shared" si="57"/>
        <v>#DIV/0!</v>
      </c>
      <c r="K86" s="44" t="e">
        <f t="shared" si="58"/>
        <v>#DIV/0!</v>
      </c>
    </row>
    <row r="87" spans="1:11" x14ac:dyDescent="0.25">
      <c r="A87" s="84"/>
      <c r="B87" s="84"/>
      <c r="C87" s="43" t="s">
        <v>16</v>
      </c>
      <c r="D87" s="59">
        <f t="shared" ref="D87:I87" si="66">D119</f>
        <v>0</v>
      </c>
      <c r="E87" s="59">
        <f t="shared" si="66"/>
        <v>12841.4</v>
      </c>
      <c r="F87" s="59">
        <f t="shared" si="66"/>
        <v>0</v>
      </c>
      <c r="G87" s="59">
        <f t="shared" si="66"/>
        <v>9518.5311700000002</v>
      </c>
      <c r="H87" s="59">
        <f t="shared" si="66"/>
        <v>9518.5311700000002</v>
      </c>
      <c r="I87" s="59">
        <f t="shared" si="66"/>
        <v>0</v>
      </c>
      <c r="J87" s="44">
        <f t="shared" si="57"/>
        <v>0.74123780662544581</v>
      </c>
      <c r="K87" s="44">
        <f t="shared" si="58"/>
        <v>0.74123780662544581</v>
      </c>
    </row>
    <row r="88" spans="1:11" hidden="1" x14ac:dyDescent="0.25">
      <c r="A88" s="84"/>
      <c r="B88" s="45"/>
      <c r="C88" s="43" t="s">
        <v>17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44" t="e">
        <f t="shared" si="57"/>
        <v>#DIV/0!</v>
      </c>
      <c r="K88" s="44" t="e">
        <f t="shared" si="58"/>
        <v>#DIV/0!</v>
      </c>
    </row>
    <row r="89" spans="1:11" ht="30.75" customHeight="1" x14ac:dyDescent="0.25">
      <c r="A89" s="84"/>
      <c r="B89" s="86" t="s">
        <v>78</v>
      </c>
      <c r="C89" s="43" t="s">
        <v>14</v>
      </c>
      <c r="D89" s="59">
        <f t="shared" ref="D89:I89" si="67">D90+D91+D92</f>
        <v>0</v>
      </c>
      <c r="E89" s="59">
        <f t="shared" si="67"/>
        <v>20000</v>
      </c>
      <c r="F89" s="59">
        <f t="shared" si="67"/>
        <v>0</v>
      </c>
      <c r="G89" s="59">
        <f t="shared" si="67"/>
        <v>8000</v>
      </c>
      <c r="H89" s="59">
        <f t="shared" si="67"/>
        <v>8000</v>
      </c>
      <c r="I89" s="59">
        <f t="shared" si="67"/>
        <v>0</v>
      </c>
      <c r="J89" s="44">
        <f t="shared" si="57"/>
        <v>0.4</v>
      </c>
      <c r="K89" s="44">
        <f t="shared" si="58"/>
        <v>0.4</v>
      </c>
    </row>
    <row r="90" spans="1:11" hidden="1" x14ac:dyDescent="0.25">
      <c r="A90" s="84"/>
      <c r="B90" s="84"/>
      <c r="C90" s="43" t="s">
        <v>15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44" t="e">
        <f t="shared" si="57"/>
        <v>#DIV/0!</v>
      </c>
      <c r="K90" s="44" t="e">
        <f t="shared" si="58"/>
        <v>#DIV/0!</v>
      </c>
    </row>
    <row r="91" spans="1:11" x14ac:dyDescent="0.25">
      <c r="A91" s="84"/>
      <c r="B91" s="84"/>
      <c r="C91" s="43" t="s">
        <v>16</v>
      </c>
      <c r="D91" s="59">
        <f t="shared" ref="D91:I91" si="68">D116</f>
        <v>0</v>
      </c>
      <c r="E91" s="59">
        <f t="shared" si="68"/>
        <v>20000</v>
      </c>
      <c r="F91" s="59">
        <f t="shared" si="68"/>
        <v>0</v>
      </c>
      <c r="G91" s="59">
        <f t="shared" si="68"/>
        <v>8000</v>
      </c>
      <c r="H91" s="59">
        <f t="shared" si="68"/>
        <v>8000</v>
      </c>
      <c r="I91" s="59">
        <f t="shared" si="68"/>
        <v>0</v>
      </c>
      <c r="J91" s="44">
        <f t="shared" si="57"/>
        <v>0.4</v>
      </c>
      <c r="K91" s="44">
        <f t="shared" si="58"/>
        <v>0.4</v>
      </c>
    </row>
    <row r="92" spans="1:11" hidden="1" x14ac:dyDescent="0.25">
      <c r="A92" s="85"/>
      <c r="B92" s="85"/>
      <c r="C92" s="43" t="s">
        <v>17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44" t="e">
        <f t="shared" si="57"/>
        <v>#DIV/0!</v>
      </c>
      <c r="K92" s="44" t="e">
        <f t="shared" si="58"/>
        <v>#DIV/0!</v>
      </c>
    </row>
    <row r="93" spans="1:11" x14ac:dyDescent="0.25">
      <c r="A93" s="78" t="s">
        <v>52</v>
      </c>
      <c r="B93" s="80" t="s">
        <v>21</v>
      </c>
      <c r="C93" s="28" t="s">
        <v>27</v>
      </c>
      <c r="D93" s="101">
        <f t="shared" ref="D93:I93" si="69">D94+D95</f>
        <v>0</v>
      </c>
      <c r="E93" s="102">
        <f t="shared" si="69"/>
        <v>10693.7</v>
      </c>
      <c r="F93" s="102">
        <f t="shared" si="69"/>
        <v>0</v>
      </c>
      <c r="G93" s="102">
        <f t="shared" si="69"/>
        <v>36.900000000000006</v>
      </c>
      <c r="H93" s="102">
        <f t="shared" si="69"/>
        <v>787.06319999999994</v>
      </c>
      <c r="I93" s="102">
        <f t="shared" si="69"/>
        <v>750.16319999999996</v>
      </c>
      <c r="J93" s="27">
        <f t="shared" ref="J93" si="70">G93/E93</f>
        <v>3.4506298100750914E-3</v>
      </c>
      <c r="K93" s="27">
        <f t="shared" ref="K93" si="71">H93/E93</f>
        <v>7.3600643369460511E-2</v>
      </c>
    </row>
    <row r="94" spans="1:11" x14ac:dyDescent="0.25">
      <c r="A94" s="79"/>
      <c r="B94" s="81"/>
      <c r="C94" s="28" t="s">
        <v>16</v>
      </c>
      <c r="D94" s="101">
        <f t="shared" ref="D94:I95" si="72">D97+D100+D103+D106+D112+D109</f>
        <v>0</v>
      </c>
      <c r="E94" s="102">
        <f t="shared" si="72"/>
        <v>9790.2000000000007</v>
      </c>
      <c r="F94" s="102">
        <f t="shared" si="72"/>
        <v>0</v>
      </c>
      <c r="G94" s="102">
        <f t="shared" si="72"/>
        <v>0</v>
      </c>
      <c r="H94" s="102">
        <f t="shared" si="72"/>
        <v>750.16319999999996</v>
      </c>
      <c r="I94" s="102">
        <f t="shared" si="72"/>
        <v>750.16319999999996</v>
      </c>
      <c r="J94" s="27">
        <f t="shared" ref="J94:J109" si="73">G94/E94</f>
        <v>0</v>
      </c>
      <c r="K94" s="27">
        <f t="shared" ref="K94:K109" si="74">H94/E94</f>
        <v>7.6623889195317763E-2</v>
      </c>
    </row>
    <row r="95" spans="1:11" ht="48" customHeight="1" x14ac:dyDescent="0.25">
      <c r="A95" s="79"/>
      <c r="B95" s="49"/>
      <c r="C95" s="28" t="s">
        <v>17</v>
      </c>
      <c r="D95" s="101">
        <f t="shared" si="72"/>
        <v>0</v>
      </c>
      <c r="E95" s="102">
        <f t="shared" si="72"/>
        <v>903.5</v>
      </c>
      <c r="F95" s="102">
        <f t="shared" si="72"/>
        <v>0</v>
      </c>
      <c r="G95" s="102">
        <f t="shared" si="72"/>
        <v>36.900000000000006</v>
      </c>
      <c r="H95" s="102">
        <f t="shared" si="72"/>
        <v>36.900000000000006</v>
      </c>
      <c r="I95" s="102">
        <f t="shared" si="72"/>
        <v>0</v>
      </c>
      <c r="J95" s="27">
        <f t="shared" si="73"/>
        <v>4.0841173215273939E-2</v>
      </c>
      <c r="K95" s="27">
        <f t="shared" si="74"/>
        <v>4.0841173215273939E-2</v>
      </c>
    </row>
    <row r="96" spans="1:11" ht="61.5" customHeight="1" x14ac:dyDescent="0.25">
      <c r="A96" s="74" t="s">
        <v>53</v>
      </c>
      <c r="B96" s="75" t="s">
        <v>21</v>
      </c>
      <c r="C96" s="14" t="s">
        <v>27</v>
      </c>
      <c r="D96" s="52">
        <f t="shared" ref="D96" si="75">D97+D98</f>
        <v>0</v>
      </c>
      <c r="E96" s="17">
        <f t="shared" ref="E96:I96" si="76">E97+E98</f>
        <v>1300</v>
      </c>
      <c r="F96" s="17">
        <f t="shared" si="76"/>
        <v>0</v>
      </c>
      <c r="G96" s="17">
        <f t="shared" si="76"/>
        <v>0</v>
      </c>
      <c r="H96" s="17">
        <f t="shared" si="76"/>
        <v>0</v>
      </c>
      <c r="I96" s="17">
        <f t="shared" si="76"/>
        <v>0</v>
      </c>
      <c r="J96" s="55">
        <f t="shared" si="73"/>
        <v>0</v>
      </c>
      <c r="K96" s="55">
        <f t="shared" si="74"/>
        <v>0</v>
      </c>
    </row>
    <row r="97" spans="1:11" x14ac:dyDescent="0.25">
      <c r="A97" s="74"/>
      <c r="B97" s="76"/>
      <c r="C97" s="14" t="s">
        <v>16</v>
      </c>
      <c r="D97" s="52">
        <v>0</v>
      </c>
      <c r="E97" s="16">
        <v>950</v>
      </c>
      <c r="F97" s="52">
        <f t="shared" ref="F97:F98" si="77">F99</f>
        <v>0</v>
      </c>
      <c r="G97" s="52"/>
      <c r="H97" s="52"/>
      <c r="I97" s="52"/>
      <c r="J97" s="55">
        <f t="shared" si="73"/>
        <v>0</v>
      </c>
      <c r="K97" s="55">
        <f t="shared" si="74"/>
        <v>0</v>
      </c>
    </row>
    <row r="98" spans="1:11" x14ac:dyDescent="0.25">
      <c r="A98" s="74"/>
      <c r="B98" s="15"/>
      <c r="C98" s="14" t="s">
        <v>17</v>
      </c>
      <c r="D98" s="52">
        <v>0</v>
      </c>
      <c r="E98" s="16">
        <v>350</v>
      </c>
      <c r="F98" s="52">
        <f t="shared" si="77"/>
        <v>0</v>
      </c>
      <c r="G98" s="52"/>
      <c r="H98" s="52"/>
      <c r="I98" s="52"/>
      <c r="J98" s="55">
        <f t="shared" si="73"/>
        <v>0</v>
      </c>
      <c r="K98" s="55">
        <f t="shared" si="74"/>
        <v>0</v>
      </c>
    </row>
    <row r="99" spans="1:11" ht="58.5" customHeight="1" x14ac:dyDescent="0.25">
      <c r="A99" s="74" t="s">
        <v>54</v>
      </c>
      <c r="B99" s="75" t="s">
        <v>21</v>
      </c>
      <c r="C99" s="14" t="s">
        <v>27</v>
      </c>
      <c r="D99" s="52">
        <f t="shared" ref="D99" si="78">D100+D101</f>
        <v>0</v>
      </c>
      <c r="E99" s="17">
        <f t="shared" ref="E99:I99" si="79">E100+E101</f>
        <v>2726</v>
      </c>
      <c r="F99" s="17">
        <f t="shared" si="79"/>
        <v>0</v>
      </c>
      <c r="G99" s="17">
        <f t="shared" si="79"/>
        <v>0</v>
      </c>
      <c r="H99" s="17">
        <f t="shared" si="79"/>
        <v>0</v>
      </c>
      <c r="I99" s="17">
        <f t="shared" si="79"/>
        <v>0</v>
      </c>
      <c r="J99" s="55">
        <f t="shared" si="73"/>
        <v>0</v>
      </c>
      <c r="K99" s="55">
        <f t="shared" si="74"/>
        <v>0</v>
      </c>
    </row>
    <row r="100" spans="1:11" x14ac:dyDescent="0.25">
      <c r="A100" s="74"/>
      <c r="B100" s="76"/>
      <c r="C100" s="14" t="s">
        <v>16</v>
      </c>
      <c r="D100" s="52">
        <v>0</v>
      </c>
      <c r="E100" s="16">
        <v>2363</v>
      </c>
      <c r="F100" s="52">
        <f t="shared" ref="F100:F101" si="80">F102</f>
        <v>0</v>
      </c>
      <c r="G100" s="52"/>
      <c r="H100" s="52"/>
      <c r="I100" s="52"/>
      <c r="J100" s="55">
        <f t="shared" si="73"/>
        <v>0</v>
      </c>
      <c r="K100" s="55">
        <f t="shared" si="74"/>
        <v>0</v>
      </c>
    </row>
    <row r="101" spans="1:11" x14ac:dyDescent="0.25">
      <c r="A101" s="74"/>
      <c r="B101" s="15"/>
      <c r="C101" s="14" t="s">
        <v>17</v>
      </c>
      <c r="D101" s="52">
        <v>0</v>
      </c>
      <c r="E101" s="16">
        <v>363</v>
      </c>
      <c r="F101" s="52">
        <f t="shared" si="80"/>
        <v>0</v>
      </c>
      <c r="G101" s="52"/>
      <c r="H101" s="52"/>
      <c r="I101" s="52"/>
      <c r="J101" s="55">
        <f t="shared" si="73"/>
        <v>0</v>
      </c>
      <c r="K101" s="55">
        <f t="shared" si="74"/>
        <v>0</v>
      </c>
    </row>
    <row r="102" spans="1:11" ht="45" customHeight="1" x14ac:dyDescent="0.25">
      <c r="A102" s="74" t="s">
        <v>55</v>
      </c>
      <c r="B102" s="75" t="s">
        <v>21</v>
      </c>
      <c r="C102" s="14" t="s">
        <v>27</v>
      </c>
      <c r="D102" s="52">
        <f t="shared" ref="D102" si="81">D103+D104</f>
        <v>0</v>
      </c>
      <c r="E102" s="17">
        <f t="shared" ref="E102:I102" si="82">E103+E104</f>
        <v>1566.6</v>
      </c>
      <c r="F102" s="17">
        <f t="shared" si="82"/>
        <v>0</v>
      </c>
      <c r="G102" s="17">
        <f t="shared" si="82"/>
        <v>0</v>
      </c>
      <c r="H102" s="17">
        <f t="shared" si="82"/>
        <v>0</v>
      </c>
      <c r="I102" s="17">
        <f t="shared" si="82"/>
        <v>0</v>
      </c>
      <c r="J102" s="55">
        <f t="shared" si="73"/>
        <v>0</v>
      </c>
      <c r="K102" s="55">
        <f t="shared" si="74"/>
        <v>0</v>
      </c>
    </row>
    <row r="103" spans="1:11" x14ac:dyDescent="0.25">
      <c r="A103" s="74"/>
      <c r="B103" s="76"/>
      <c r="C103" s="14" t="s">
        <v>16</v>
      </c>
      <c r="D103" s="52">
        <v>0</v>
      </c>
      <c r="E103" s="16">
        <v>1488</v>
      </c>
      <c r="F103" s="52">
        <f t="shared" ref="F103:F104" si="83">F105</f>
        <v>0</v>
      </c>
      <c r="G103" s="52"/>
      <c r="H103" s="52"/>
      <c r="I103" s="52"/>
      <c r="J103" s="55">
        <f t="shared" si="73"/>
        <v>0</v>
      </c>
      <c r="K103" s="55">
        <f t="shared" si="74"/>
        <v>0</v>
      </c>
    </row>
    <row r="104" spans="1:11" x14ac:dyDescent="0.25">
      <c r="A104" s="74"/>
      <c r="B104" s="15"/>
      <c r="C104" s="14" t="s">
        <v>17</v>
      </c>
      <c r="D104" s="52">
        <v>0</v>
      </c>
      <c r="E104" s="16">
        <v>78.599999999999994</v>
      </c>
      <c r="F104" s="52">
        <f t="shared" si="83"/>
        <v>0</v>
      </c>
      <c r="G104" s="52"/>
      <c r="H104" s="52"/>
      <c r="I104" s="52"/>
      <c r="J104" s="55">
        <f t="shared" si="73"/>
        <v>0</v>
      </c>
      <c r="K104" s="55">
        <f t="shared" si="74"/>
        <v>0</v>
      </c>
    </row>
    <row r="105" spans="1:11" ht="51" customHeight="1" x14ac:dyDescent="0.25">
      <c r="A105" s="74" t="s">
        <v>56</v>
      </c>
      <c r="B105" s="75" t="s">
        <v>21</v>
      </c>
      <c r="C105" s="14" t="s">
        <v>27</v>
      </c>
      <c r="D105" s="52">
        <f t="shared" ref="D105" si="84">D106+D107</f>
        <v>0</v>
      </c>
      <c r="E105" s="17">
        <f t="shared" ref="E105:I105" si="85">E106+E107</f>
        <v>1500</v>
      </c>
      <c r="F105" s="17">
        <f t="shared" si="85"/>
        <v>0</v>
      </c>
      <c r="G105" s="17">
        <f t="shared" si="85"/>
        <v>0</v>
      </c>
      <c r="H105" s="17">
        <f t="shared" si="85"/>
        <v>0</v>
      </c>
      <c r="I105" s="17">
        <f t="shared" si="85"/>
        <v>0</v>
      </c>
      <c r="J105" s="55">
        <f t="shared" si="73"/>
        <v>0</v>
      </c>
      <c r="K105" s="55">
        <f t="shared" si="74"/>
        <v>0</v>
      </c>
    </row>
    <row r="106" spans="1:11" x14ac:dyDescent="0.25">
      <c r="A106" s="74"/>
      <c r="B106" s="76"/>
      <c r="C106" s="14" t="s">
        <v>16</v>
      </c>
      <c r="D106" s="52">
        <v>0</v>
      </c>
      <c r="E106" s="16">
        <v>1425</v>
      </c>
      <c r="F106" s="52">
        <f t="shared" ref="F106:F107" si="86">F108</f>
        <v>0</v>
      </c>
      <c r="G106" s="52"/>
      <c r="H106" s="52"/>
      <c r="I106" s="52"/>
      <c r="J106" s="55">
        <f t="shared" si="73"/>
        <v>0</v>
      </c>
      <c r="K106" s="55">
        <f t="shared" si="74"/>
        <v>0</v>
      </c>
    </row>
    <row r="107" spans="1:11" x14ac:dyDescent="0.25">
      <c r="A107" s="74"/>
      <c r="B107" s="15"/>
      <c r="C107" s="14" t="s">
        <v>17</v>
      </c>
      <c r="D107" s="52">
        <v>0</v>
      </c>
      <c r="E107" s="16">
        <v>75</v>
      </c>
      <c r="F107" s="52">
        <f t="shared" si="86"/>
        <v>0</v>
      </c>
      <c r="G107" s="52"/>
      <c r="H107" s="52"/>
      <c r="I107" s="52"/>
      <c r="J107" s="55">
        <f t="shared" si="73"/>
        <v>0</v>
      </c>
      <c r="K107" s="55">
        <f t="shared" si="74"/>
        <v>0</v>
      </c>
    </row>
    <row r="108" spans="1:11" ht="45" customHeight="1" x14ac:dyDescent="0.25">
      <c r="A108" s="74" t="s">
        <v>57</v>
      </c>
      <c r="B108" s="75" t="s">
        <v>21</v>
      </c>
      <c r="C108" s="14" t="s">
        <v>27</v>
      </c>
      <c r="D108" s="52">
        <f t="shared" ref="D108" si="87">D109+D110</f>
        <v>0</v>
      </c>
      <c r="E108" s="17">
        <f t="shared" ref="E108:I108" si="88">E109+E110</f>
        <v>2309.2000000000003</v>
      </c>
      <c r="F108" s="17">
        <f t="shared" si="88"/>
        <v>0</v>
      </c>
      <c r="G108" s="17">
        <f t="shared" si="88"/>
        <v>18.3</v>
      </c>
      <c r="H108" s="17">
        <f t="shared" si="88"/>
        <v>645.98219999999992</v>
      </c>
      <c r="I108" s="17">
        <f t="shared" si="88"/>
        <v>627.68219999999997</v>
      </c>
      <c r="J108" s="55">
        <f t="shared" si="73"/>
        <v>7.9248224493331017E-3</v>
      </c>
      <c r="K108" s="55">
        <f t="shared" si="74"/>
        <v>0.2797428546682833</v>
      </c>
    </row>
    <row r="109" spans="1:11" x14ac:dyDescent="0.25">
      <c r="A109" s="74"/>
      <c r="B109" s="76"/>
      <c r="C109" s="14" t="s">
        <v>16</v>
      </c>
      <c r="D109" s="52">
        <v>0</v>
      </c>
      <c r="E109" s="16">
        <f>1273.3+1017.6</f>
        <v>2290.9</v>
      </c>
      <c r="F109" s="52"/>
      <c r="G109" s="52"/>
      <c r="H109" s="17">
        <v>627.68219999999997</v>
      </c>
      <c r="I109" s="17">
        <f>H109-G109</f>
        <v>627.68219999999997</v>
      </c>
      <c r="J109" s="55">
        <f t="shared" si="73"/>
        <v>0</v>
      </c>
      <c r="K109" s="55">
        <f t="shared" si="74"/>
        <v>0.27398934916408396</v>
      </c>
    </row>
    <row r="110" spans="1:11" x14ac:dyDescent="0.25">
      <c r="A110" s="74"/>
      <c r="B110" s="15"/>
      <c r="C110" s="14" t="s">
        <v>17</v>
      </c>
      <c r="D110" s="52">
        <v>0</v>
      </c>
      <c r="E110" s="16">
        <v>18.3</v>
      </c>
      <c r="F110" s="52"/>
      <c r="G110" s="17">
        <v>18.3</v>
      </c>
      <c r="H110" s="17">
        <v>18.3</v>
      </c>
      <c r="I110" s="52">
        <f>H110-G110</f>
        <v>0</v>
      </c>
      <c r="J110" s="55">
        <f t="shared" ref="J110" si="89">G110/E110</f>
        <v>1</v>
      </c>
      <c r="K110" s="55">
        <f t="shared" ref="K110" si="90">H110/E110</f>
        <v>1</v>
      </c>
    </row>
    <row r="111" spans="1:11" ht="48" customHeight="1" x14ac:dyDescent="0.25">
      <c r="A111" s="74" t="s">
        <v>58</v>
      </c>
      <c r="B111" s="75" t="s">
        <v>21</v>
      </c>
      <c r="C111" s="14" t="s">
        <v>27</v>
      </c>
      <c r="D111" s="52">
        <f t="shared" ref="D111:I111" si="91">D112+D113</f>
        <v>0</v>
      </c>
      <c r="E111" s="17">
        <f t="shared" si="91"/>
        <v>1291.8999999999999</v>
      </c>
      <c r="F111" s="17">
        <f t="shared" si="91"/>
        <v>0</v>
      </c>
      <c r="G111" s="17">
        <f t="shared" si="91"/>
        <v>18.600000000000001</v>
      </c>
      <c r="H111" s="17">
        <f t="shared" si="91"/>
        <v>141.08099999999999</v>
      </c>
      <c r="I111" s="17">
        <f t="shared" si="91"/>
        <v>122.48099999999999</v>
      </c>
      <c r="J111" s="55">
        <f t="shared" ref="J111" si="92">G111/E111</f>
        <v>1.439739917950306E-2</v>
      </c>
      <c r="K111" s="55">
        <f t="shared" ref="K111" si="93">H111/E111</f>
        <v>0.10920427277653069</v>
      </c>
    </row>
    <row r="112" spans="1:11" x14ac:dyDescent="0.25">
      <c r="A112" s="74"/>
      <c r="B112" s="76"/>
      <c r="C112" s="14" t="s">
        <v>16</v>
      </c>
      <c r="D112" s="52">
        <v>0</v>
      </c>
      <c r="E112" s="16">
        <v>1273.3</v>
      </c>
      <c r="F112" s="52"/>
      <c r="G112" s="52">
        <v>0</v>
      </c>
      <c r="H112" s="17">
        <v>122.48099999999999</v>
      </c>
      <c r="I112" s="17">
        <f>H112-G112</f>
        <v>122.48099999999999</v>
      </c>
      <c r="J112" s="55">
        <f t="shared" ref="J112:J113" si="94">G112/E112</f>
        <v>0</v>
      </c>
      <c r="K112" s="55">
        <f t="shared" ref="K112:K113" si="95">H112/E112</f>
        <v>9.6191785125265064E-2</v>
      </c>
    </row>
    <row r="113" spans="1:11" x14ac:dyDescent="0.25">
      <c r="A113" s="74"/>
      <c r="B113" s="15"/>
      <c r="C113" s="14" t="s">
        <v>17</v>
      </c>
      <c r="D113" s="52">
        <v>0</v>
      </c>
      <c r="E113" s="16">
        <v>18.600000000000001</v>
      </c>
      <c r="F113" s="52"/>
      <c r="G113" s="17">
        <v>18.600000000000001</v>
      </c>
      <c r="H113" s="17">
        <v>18.600000000000001</v>
      </c>
      <c r="I113" s="52">
        <f>H113-G113</f>
        <v>0</v>
      </c>
      <c r="J113" s="55">
        <f t="shared" si="94"/>
        <v>1</v>
      </c>
      <c r="K113" s="55">
        <f t="shared" si="95"/>
        <v>1</v>
      </c>
    </row>
    <row r="114" spans="1:11" ht="45" x14ac:dyDescent="0.25">
      <c r="A114" s="77" t="s">
        <v>59</v>
      </c>
      <c r="B114" s="53" t="s">
        <v>60</v>
      </c>
      <c r="C114" s="50" t="s">
        <v>27</v>
      </c>
      <c r="D114" s="54">
        <f>D115+D116</f>
        <v>1177</v>
      </c>
      <c r="E114" s="54">
        <f>E115+E116</f>
        <v>21177</v>
      </c>
      <c r="F114" s="54">
        <f t="shared" ref="F114:I114" si="96">F115+F116</f>
        <v>0</v>
      </c>
      <c r="G114" s="102">
        <f t="shared" si="96"/>
        <v>8000</v>
      </c>
      <c r="H114" s="102">
        <f t="shared" si="96"/>
        <v>8000</v>
      </c>
      <c r="I114" s="54">
        <f t="shared" si="96"/>
        <v>0</v>
      </c>
      <c r="J114" s="27">
        <f t="shared" ref="J114:J116" si="97">G114/E114</f>
        <v>0.37776833356943856</v>
      </c>
      <c r="K114" s="27">
        <f t="shared" ref="K114:K116" si="98">H114/E114</f>
        <v>0.37776833356943856</v>
      </c>
    </row>
    <row r="115" spans="1:11" ht="45" x14ac:dyDescent="0.25">
      <c r="A115" s="77"/>
      <c r="B115" s="53" t="s">
        <v>21</v>
      </c>
      <c r="C115" s="50" t="s">
        <v>16</v>
      </c>
      <c r="D115" s="54">
        <f>D117</f>
        <v>1177</v>
      </c>
      <c r="E115" s="54">
        <f>E117</f>
        <v>1177</v>
      </c>
      <c r="F115" s="54">
        <f t="shared" ref="F115:I115" si="99">F117</f>
        <v>0</v>
      </c>
      <c r="G115" s="102">
        <f t="shared" si="99"/>
        <v>0</v>
      </c>
      <c r="H115" s="102">
        <f t="shared" si="99"/>
        <v>0</v>
      </c>
      <c r="I115" s="54">
        <f t="shared" si="99"/>
        <v>0</v>
      </c>
      <c r="J115" s="27">
        <f t="shared" si="97"/>
        <v>0</v>
      </c>
      <c r="K115" s="27">
        <f t="shared" si="98"/>
        <v>0</v>
      </c>
    </row>
    <row r="116" spans="1:11" ht="45" x14ac:dyDescent="0.25">
      <c r="A116" s="77"/>
      <c r="B116" s="53" t="s">
        <v>78</v>
      </c>
      <c r="C116" s="50" t="s">
        <v>16</v>
      </c>
      <c r="D116" s="54">
        <v>0</v>
      </c>
      <c r="E116" s="54">
        <f>E118</f>
        <v>20000</v>
      </c>
      <c r="F116" s="54">
        <f t="shared" ref="F116:I116" si="100">F118</f>
        <v>0</v>
      </c>
      <c r="G116" s="102">
        <f t="shared" si="100"/>
        <v>8000</v>
      </c>
      <c r="H116" s="102">
        <f t="shared" si="100"/>
        <v>8000</v>
      </c>
      <c r="I116" s="54">
        <f t="shared" si="100"/>
        <v>0</v>
      </c>
      <c r="J116" s="27">
        <f t="shared" si="97"/>
        <v>0.4</v>
      </c>
      <c r="K116" s="27">
        <f t="shared" si="98"/>
        <v>0.4</v>
      </c>
    </row>
    <row r="117" spans="1:11" ht="60" x14ac:dyDescent="0.25">
      <c r="A117" s="51" t="s">
        <v>69</v>
      </c>
      <c r="B117" s="12" t="s">
        <v>21</v>
      </c>
      <c r="C117" s="12" t="s">
        <v>16</v>
      </c>
      <c r="D117" s="52">
        <v>1177</v>
      </c>
      <c r="E117" s="52">
        <v>1177</v>
      </c>
      <c r="F117" s="52">
        <v>0</v>
      </c>
      <c r="G117" s="17">
        <v>0</v>
      </c>
      <c r="H117" s="17">
        <v>0</v>
      </c>
      <c r="I117" s="52">
        <f>H117-G117</f>
        <v>0</v>
      </c>
      <c r="J117" s="55">
        <f t="shared" ref="J117" si="101">G117/E117</f>
        <v>0</v>
      </c>
      <c r="K117" s="55">
        <f t="shared" ref="K117" si="102">H117/E117</f>
        <v>0</v>
      </c>
    </row>
    <row r="118" spans="1:11" ht="135" x14ac:dyDescent="0.25">
      <c r="A118" s="51" t="s">
        <v>79</v>
      </c>
      <c r="B118" s="12" t="s">
        <v>78</v>
      </c>
      <c r="C118" s="12" t="s">
        <v>16</v>
      </c>
      <c r="D118" s="52">
        <v>0</v>
      </c>
      <c r="E118" s="52">
        <v>20000</v>
      </c>
      <c r="F118" s="52">
        <v>0</v>
      </c>
      <c r="G118" s="17">
        <v>8000</v>
      </c>
      <c r="H118" s="17">
        <v>8000</v>
      </c>
      <c r="I118" s="52">
        <v>0</v>
      </c>
      <c r="J118" s="55">
        <f t="shared" ref="J118:J120" si="103">G118/E118</f>
        <v>0.4</v>
      </c>
      <c r="K118" s="55">
        <f t="shared" ref="K118:K120" si="104">H118/E118</f>
        <v>0.4</v>
      </c>
    </row>
    <row r="119" spans="1:11" ht="112.5" customHeight="1" x14ac:dyDescent="0.25">
      <c r="A119" s="56" t="s">
        <v>80</v>
      </c>
      <c r="B119" s="50" t="s">
        <v>77</v>
      </c>
      <c r="C119" s="50" t="s">
        <v>16</v>
      </c>
      <c r="D119" s="54">
        <v>0</v>
      </c>
      <c r="E119" s="54">
        <v>12841.4</v>
      </c>
      <c r="F119" s="54">
        <f>F120</f>
        <v>0</v>
      </c>
      <c r="G119" s="102">
        <f>G120</f>
        <v>9518.5311700000002</v>
      </c>
      <c r="H119" s="102">
        <f>H120</f>
        <v>9518.5311700000002</v>
      </c>
      <c r="I119" s="54">
        <f>I120</f>
        <v>0</v>
      </c>
      <c r="J119" s="27">
        <f t="shared" si="103"/>
        <v>0.74123780662544581</v>
      </c>
      <c r="K119" s="27">
        <f t="shared" si="104"/>
        <v>0.74123780662544581</v>
      </c>
    </row>
    <row r="120" spans="1:11" ht="90" x14ac:dyDescent="0.25">
      <c r="A120" s="11" t="s">
        <v>81</v>
      </c>
      <c r="B120" s="32" t="s">
        <v>77</v>
      </c>
      <c r="C120" s="13" t="s">
        <v>16</v>
      </c>
      <c r="D120" s="52">
        <v>0</v>
      </c>
      <c r="E120" s="52">
        <v>12841.4</v>
      </c>
      <c r="F120" s="52">
        <f t="shared" ref="F120:I120" si="105">F122</f>
        <v>0</v>
      </c>
      <c r="G120" s="17">
        <v>9518.5311700000002</v>
      </c>
      <c r="H120" s="17">
        <v>9518.5311700000002</v>
      </c>
      <c r="I120" s="52">
        <f t="shared" si="105"/>
        <v>0</v>
      </c>
      <c r="J120" s="55">
        <f t="shared" si="103"/>
        <v>0.74123780662544581</v>
      </c>
      <c r="K120" s="55">
        <f t="shared" si="104"/>
        <v>0.74123780662544581</v>
      </c>
    </row>
  </sheetData>
  <mergeCells count="42">
    <mergeCell ref="A49:A52"/>
    <mergeCell ref="B49:B51"/>
    <mergeCell ref="A32:A35"/>
    <mergeCell ref="B32:B35"/>
    <mergeCell ref="A20:A22"/>
    <mergeCell ref="B20:B21"/>
    <mergeCell ref="A41:A43"/>
    <mergeCell ref="B41:B43"/>
    <mergeCell ref="A38:A39"/>
    <mergeCell ref="B38:B39"/>
    <mergeCell ref="A2:K2"/>
    <mergeCell ref="A3:K3"/>
    <mergeCell ref="A4:K4"/>
    <mergeCell ref="A8:A12"/>
    <mergeCell ref="B8:B12"/>
    <mergeCell ref="A93:A95"/>
    <mergeCell ref="B93:B94"/>
    <mergeCell ref="B96:B97"/>
    <mergeCell ref="A96:A98"/>
    <mergeCell ref="A53:A55"/>
    <mergeCell ref="B53:B55"/>
    <mergeCell ref="A72:A92"/>
    <mergeCell ref="B72:B76"/>
    <mergeCell ref="B77:B79"/>
    <mergeCell ref="B81:B84"/>
    <mergeCell ref="B85:B87"/>
    <mergeCell ref="B89:B92"/>
    <mergeCell ref="A60:A62"/>
    <mergeCell ref="B60:B62"/>
    <mergeCell ref="A56:A58"/>
    <mergeCell ref="B56:B58"/>
    <mergeCell ref="A99:A101"/>
    <mergeCell ref="B99:B100"/>
    <mergeCell ref="A102:A104"/>
    <mergeCell ref="B102:B103"/>
    <mergeCell ref="A105:A107"/>
    <mergeCell ref="B105:B106"/>
    <mergeCell ref="A108:A110"/>
    <mergeCell ref="B108:B109"/>
    <mergeCell ref="A111:A113"/>
    <mergeCell ref="B111:B112"/>
    <mergeCell ref="A114:A116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 </vt:lpstr>
      <vt:lpstr>'Форма 8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2019-10-29T22:19:29Z</dcterms:modified>
</cp:coreProperties>
</file>