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2930" yWindow="225" windowWidth="15570" windowHeight="11430" tabRatio="592"/>
  </bookViews>
  <sheets>
    <sheet name="Номинация 15" sheetId="1" r:id="rId1"/>
  </sheets>
  <definedNames>
    <definedName name="_xlnm.Print_Area" localSheetId="0">'Номинация 15'!$A$1:$E$295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6" i="1"/>
  <c r="E233" l="1"/>
  <c r="E234" s="1"/>
  <c r="E124"/>
  <c r="D124"/>
  <c r="D73"/>
  <c r="E73"/>
  <c r="C73"/>
  <c r="E229"/>
  <c r="E211"/>
  <c r="E118"/>
  <c r="E68"/>
  <c r="E64"/>
  <c r="E13"/>
  <c r="E263"/>
  <c r="E259"/>
  <c r="D125" l="1"/>
  <c r="D267" l="1"/>
  <c r="C267"/>
  <c r="E267"/>
  <c r="E278"/>
  <c r="E269" l="1"/>
  <c r="E270" s="1"/>
  <c r="E246" l="1"/>
  <c r="E75" l="1"/>
  <c r="E76" s="1"/>
  <c r="E247"/>
  <c r="E125"/>
  <c r="E159" l="1"/>
  <c r="E160" s="1"/>
  <c r="E127"/>
  <c r="C90"/>
  <c r="C92" s="1"/>
  <c r="E90"/>
  <c r="E92" s="1"/>
  <c r="D90"/>
  <c r="D92" s="1"/>
  <c r="E94" l="1"/>
  <c r="E95" s="1"/>
  <c r="C19" l="1"/>
  <c r="E279" l="1"/>
  <c r="E143"/>
  <c r="E144" s="1"/>
  <c r="D126"/>
  <c r="E126"/>
  <c r="E128" l="1"/>
  <c r="E130" s="1"/>
  <c r="E19"/>
  <c r="D19"/>
  <c r="E21" l="1"/>
  <c r="E131"/>
  <c r="E286" s="1"/>
  <c r="F5" s="1"/>
</calcChain>
</file>

<file path=xl/comments1.xml><?xml version="1.0" encoding="utf-8"?>
<comments xmlns="http://schemas.openxmlformats.org/spreadsheetml/2006/main">
  <authors>
    <author>Анна В. Майорова</author>
    <author>user</author>
    <author>VarakutaMV</author>
  </authors>
  <commentList>
    <comment ref="A10" authorId="0">
      <text>
        <r>
          <rPr>
            <b/>
            <sz val="12"/>
            <color indexed="81"/>
            <rFont val="Times New Roman"/>
            <family val="1"/>
            <charset val="204"/>
          </rPr>
          <t>Например, план по трудовой адаптации инвалида на рабочем месте; порядок по организации сопровождения инвалида на рабочем месте и т.д.</t>
        </r>
      </text>
    </comment>
    <comment ref="E16" authorId="0">
      <text>
        <r>
          <rPr>
            <b/>
            <sz val="12"/>
            <color indexed="81"/>
            <rFont val="Times New Roman"/>
            <family val="1"/>
            <charset val="204"/>
          </rPr>
          <t>Например, Г(т) - 1 - 2017 год, Г(т) - 2 - 2016 год, Г(т) - 3 - 2015 год</t>
        </r>
      </text>
    </comment>
    <comment ref="A17" authorId="0">
      <text>
        <r>
          <rPr>
            <b/>
            <sz val="11"/>
            <color indexed="81"/>
            <rFont val="Times New Roman"/>
            <family val="1"/>
            <charset val="204"/>
          </rPr>
          <t xml:space="preserve">Источник:
данные первичной кадровой учетной документации, такие как форма "Информация о наличии вакантных рабочих мест (должностей), созданных или выделенных рабочих местах для трудоустройства инвалидов в соответствии с установленной квотой, локальных нормативных актах, содержащих сведения о данных рабочих местах" или иная форма. Вышеуказанная форма предоставляется организацией в органы службы занятости субъекта РФ ежемесячно, ее название и содержание могут отличаться в зависимости от местоположения организации. </t>
        </r>
      </text>
    </comment>
    <comment ref="A62" authorId="0">
      <text>
        <r>
          <rPr>
            <b/>
            <sz val="11"/>
            <color indexed="81"/>
            <rFont val="Times New Roman"/>
            <family val="1"/>
            <charset val="204"/>
          </rPr>
          <t>Согласно статье 22 Федерального закона от 24.11.1995 N 181-ФЗ "О социальной защите инвалидов в Российской Федерации", специальные рабочие места для трудоустройства инвалидов - это рабочие места, требующие дополнительных мер по организации труда, включая адаптацию основного и вспомогательного оборудования, технического и организационного оснащения, дополнительного оснащения и обеспечения техническими приспособлениями с учетом индивидуальных возможностей инвалидов. 
Специальные рабочие места для трудоустройства инвалидов оснащаются (оборудуются) работодателями с учетом нарушенных функций инвалидов и ограничений их жизнедеятельности в соответствии с основными требованиями к такому оснащению (оборудованию) указанных рабочих мест, определенными федеральным органом исполнительной власти, осуществляющим функции по выработке и реализации государственной политики и нормативно-правовому регулированию в сфере труда и социальной защиты населения.</t>
        </r>
      </text>
    </comment>
    <comment ref="A71" authorId="0">
      <text>
        <r>
          <rPr>
            <b/>
            <sz val="12"/>
            <color indexed="81"/>
            <rFont val="Times New Roman"/>
            <family val="1"/>
            <charset val="204"/>
          </rPr>
          <t>Документы, обосновывающие затраты юридического лица (индивидуального предпринимателя), связанные с выполнением мероприятий по созданию (сохранению) специальных рабочих мест по инвалидов</t>
        </r>
      </text>
    </comment>
    <comment ref="A72" authorId="0">
      <text>
        <r>
          <rPr>
            <b/>
            <sz val="11"/>
            <color indexed="81"/>
            <rFont val="Times New Roman"/>
            <family val="1"/>
            <charset val="204"/>
          </rPr>
          <t>Необходимо предоставить справку из службы занятости о размере компенсации произведенных затрат или об отсутствии компенсаций этих затрат или отсутствии субсидий на указанные цели</t>
        </r>
      </text>
    </comment>
    <comment ref="A88" authorId="1">
      <text>
        <r>
          <rPr>
            <b/>
            <sz val="12"/>
            <color indexed="81"/>
            <rFont val="Times New Roman"/>
            <family val="1"/>
            <charset val="204"/>
          </rPr>
          <t xml:space="preserve">Источник:
данные первичной кадровой учетной документации, такие как форма "Информация о наличии вакантных рабочих мест (должностей), созданных или выделенных рабочих местах для трудоустройства инвалидов в соответствии с установленной квотой, локальных нормативных актах, содержащих сведения о данных рабочих местах" или иная форма. Вышеуказанная форма предоставляется организацией в органы службы занятости субъекта РФ ежемесячно, ее название и содержание могут отличаться в зависимости от местоположения организации. </t>
        </r>
      </text>
    </comment>
    <comment ref="A89" authorId="0">
      <text>
        <r>
          <rPr>
            <b/>
            <sz val="12"/>
            <color indexed="81"/>
            <rFont val="Times New Roman"/>
            <family val="1"/>
            <charset val="204"/>
          </rPr>
          <t>Источник:
данные первичной учетной документации, такие как форма по КНД 1110018 "Сведения о среднесписочной численности работников за предшествующий календарный год" и др.</t>
        </r>
      </text>
    </comment>
    <comment ref="A91" authorId="0">
      <text>
        <r>
          <rPr>
            <b/>
            <sz val="11"/>
            <color indexed="81"/>
            <rFont val="Times New Roman"/>
            <family val="1"/>
            <charset val="204"/>
          </rPr>
          <t>Согласно статье 21 ФЗ от 24.11.1995 N 181-ФЗ "О социальной защите инвалидов в Российской Федерации" работодателям, численность работников которых превышает 100 человек, законодательством субъекта Российской Федерации устанавливается квота для приема на работу инвалидов в размере от 2 до 4 процентов среднесписочной численности работников. 
Работодателям, численность работников которых составляет не менее чем 35 человек и не более чем 100 человек, законодательством субъекта Российской Федерации может устанавливаться квота для приема на работу инвалидов в размере не выше 3 процентов среднесписочной численности работников.</t>
        </r>
        <r>
          <rPr>
            <sz val="11"/>
            <color indexed="81"/>
            <rFont val="Times New Roman"/>
            <family val="1"/>
            <charset val="204"/>
          </rPr>
          <t xml:space="preserve">
</t>
        </r>
      </text>
    </comment>
    <comment ref="A141" authorId="2">
      <text>
        <r>
          <rPr>
            <b/>
            <sz val="12"/>
            <color indexed="81"/>
            <rFont val="Times New Roman"/>
            <family val="1"/>
            <charset val="204"/>
          </rPr>
          <t xml:space="preserve">Источник:
http://potrebkor.ru/prozhitochnyi-minimum.html 
Данные необходимо брать исходя из местонахождения организации (региона) за 4 квартал 2017 года
</t>
        </r>
      </text>
    </comment>
    <comment ref="A171" authorId="1">
      <text>
        <r>
          <rPr>
            <b/>
            <sz val="12"/>
            <color indexed="81"/>
            <rFont val="Times New Roman"/>
            <family val="1"/>
            <charset val="204"/>
          </rPr>
          <t>Источники: 
сведения о фактическом исполнении обязательств работодателя, предусмотренных коллективным договором,  о реализации иных локальных нормативных актов</t>
        </r>
      </text>
    </comment>
    <comment ref="A191" authorId="0">
      <text>
        <r>
          <rPr>
            <b/>
            <sz val="11"/>
            <color indexed="81"/>
            <rFont val="Times New Roman"/>
            <family val="1"/>
            <charset val="204"/>
          </rPr>
          <t>Согласно статье 23 ФЗ от 24.11.1995 N 181-ФЗ "О социальной защите инвалидов в Российской Федерации" инвалидам предоставляется ежегодный отпуск не менее 30 календарных дней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<sst xmlns="http://schemas.openxmlformats.org/spreadsheetml/2006/main" count="321" uniqueCount="202">
  <si>
    <t>______________________________________________________________________________</t>
  </si>
  <si>
    <t>(наименование юридического лица, филиала - заявителя)</t>
  </si>
  <si>
    <t>Сведения</t>
  </si>
  <si>
    <t>Наименование показателя</t>
  </si>
  <si>
    <t>Коли-чество баллов</t>
  </si>
  <si>
    <t>Г(т) - 3</t>
  </si>
  <si>
    <t>Г(т) - 2</t>
  </si>
  <si>
    <t xml:space="preserve"> Г(т) - 1</t>
  </si>
  <si>
    <t>Критерии оценки, %</t>
  </si>
  <si>
    <t>Количество баллов</t>
  </si>
  <si>
    <t>-</t>
  </si>
  <si>
    <r>
      <t xml:space="preserve">Количество баллов </t>
    </r>
    <r>
      <rPr>
        <sz val="12"/>
        <rFont val="Times New Roman"/>
        <family val="1"/>
        <charset val="204"/>
      </rPr>
      <t>(согласно нижеприведенной таблице)</t>
    </r>
  </si>
  <si>
    <t>Оценка показателя</t>
  </si>
  <si>
    <t xml:space="preserve">От 130,1 и более   </t>
  </si>
  <si>
    <t>От 125,1 до 130,0</t>
  </si>
  <si>
    <t>От 120,1 до 125,0</t>
  </si>
  <si>
    <t>От 115,1 до 120,0</t>
  </si>
  <si>
    <t>От 105,1 до 115,0</t>
  </si>
  <si>
    <t>От 100,0 до 105,0</t>
  </si>
  <si>
    <t>Менее 100,0</t>
  </si>
  <si>
    <t>Отчисления в негосударственный пенсионный фонд</t>
  </si>
  <si>
    <t>Наличие оборудованных мест для занятий физической культурой</t>
  </si>
  <si>
    <t xml:space="preserve">Количество баллов </t>
  </si>
  <si>
    <t>Г(т) - 1 (декабрь)</t>
  </si>
  <si>
    <t>Всего баллов по номинации</t>
  </si>
  <si>
    <t xml:space="preserve">   
________________       
</t>
  </si>
  <si>
    <t xml:space="preserve">  (Ф.И.О.)</t>
  </si>
  <si>
    <t xml:space="preserve">М.П. </t>
  </si>
  <si>
    <t>Дата: «______»__________20___ г.</t>
  </si>
  <si>
    <t>скользящий график работы</t>
  </si>
  <si>
    <t>дистанционная занятость</t>
  </si>
  <si>
    <t xml:space="preserve">Наличие собственной медицинской службы в организации (медсанчасть, медпункт, медкабинет и т.п.) </t>
  </si>
  <si>
    <t>менее 100,0</t>
  </si>
  <si>
    <t>от 100,0 до 105,0</t>
  </si>
  <si>
    <t>Критерии оценки, лет</t>
  </si>
  <si>
    <t>менее 50</t>
  </si>
  <si>
    <t xml:space="preserve">Критерий оценки, % </t>
  </si>
  <si>
    <t>Критерий оценки, в %</t>
  </si>
  <si>
    <t>неполный рабочий день (неделя)</t>
  </si>
  <si>
    <t>2. Создание рабочих мест для инвалидов</t>
  </si>
  <si>
    <t>от 1,1 до 2,0</t>
  </si>
  <si>
    <t>от 2,1 до 3,0</t>
  </si>
  <si>
    <t>2,0 и менее</t>
  </si>
  <si>
    <t>от 2,1 до 2,5</t>
  </si>
  <si>
    <t>от 2,6 до 3,0</t>
  </si>
  <si>
    <t>от 3,1 до 3,5</t>
  </si>
  <si>
    <t>от 3,6 до 4,0</t>
  </si>
  <si>
    <t>от 4,1 и более</t>
  </si>
  <si>
    <t>от 15,1 до 30,0</t>
  </si>
  <si>
    <t>от 30,1 до 50,0</t>
  </si>
  <si>
    <t>от 50,1 и выше</t>
  </si>
  <si>
    <t>от 3,1 до 15,0</t>
  </si>
  <si>
    <t xml:space="preserve">Суммарный фонд начисленной заработной платы инвалидов в организации за год, рублей </t>
  </si>
  <si>
    <t>от 105,1 до 120,0</t>
  </si>
  <si>
    <t>от 120,1 до 140,0</t>
  </si>
  <si>
    <t>более 140,1</t>
  </si>
  <si>
    <t>Среднесписочная численность инвалидов в организации в году, предшествующем проведению конкурса, человек</t>
  </si>
  <si>
    <t>Среднесписочная численность работников в организации в году, предшествующем проведению конкурса, человек</t>
  </si>
  <si>
    <t>1. Системность деятельности организации в сфере использования труда инвалидов</t>
  </si>
  <si>
    <t>от 50,0 до 69,9</t>
  </si>
  <si>
    <t>от 70,0 до 79,9</t>
  </si>
  <si>
    <t>от 80,0 и больше</t>
  </si>
  <si>
    <t>от 20,1 до 50,0</t>
  </si>
  <si>
    <t>до 20,0</t>
  </si>
  <si>
    <t>от 50,1 и больше</t>
  </si>
  <si>
    <t>от 50,0 и более</t>
  </si>
  <si>
    <t>от 20,0 до 49,9</t>
  </si>
  <si>
    <t>от 0 до 19,9</t>
  </si>
  <si>
    <t>3. Оплата труда и социальный пакет инвалидов</t>
  </si>
  <si>
    <t>4. Сохранение и развитие занятости инвалидов</t>
  </si>
  <si>
    <t>4.7. Коэффициент текучести кадров (среди инвалидов), %</t>
  </si>
  <si>
    <t>от 100,1 и выше</t>
  </si>
  <si>
    <t>Критерий оценки (доля определенного типа трудового договора у инвалидов среди всех трудовых договоров, заключенных с инвалидами в организации)</t>
  </si>
  <si>
    <t>Преимущественно договора, заключенные на неопределенный срок (более 50%)</t>
  </si>
  <si>
    <t>Доля договоров, заключенных на неопределенный срок, более 90%</t>
  </si>
  <si>
    <t>б) от 500 до 1000  рабочих мест</t>
  </si>
  <si>
    <t>в) от 100 до 500 рабочих мест</t>
  </si>
  <si>
    <t>г) свыше 35 до 100 рабочих мест</t>
  </si>
  <si>
    <t>д) до 35 рабочих мест</t>
  </si>
  <si>
    <r>
      <t xml:space="preserve">Количество баллов </t>
    </r>
    <r>
      <rPr>
        <sz val="12"/>
        <rFont val="Times New Roman"/>
        <family val="1"/>
        <charset val="204"/>
      </rPr>
      <t>(согласно нижепреведенной таблице) *</t>
    </r>
  </si>
  <si>
    <t>* - значение заполняется вручную согласно нижепреведенной таблице в соответствии со шкалой</t>
  </si>
  <si>
    <t>Оценка показателя**</t>
  </si>
  <si>
    <r>
      <t xml:space="preserve">Количество баллов </t>
    </r>
    <r>
      <rPr>
        <sz val="12"/>
        <rFont val="Times New Roman"/>
        <family val="1"/>
        <charset val="204"/>
      </rPr>
      <t>(согласно нижеприведенной таблице)*</t>
    </r>
  </si>
  <si>
    <t>* Значение заполняется вручную согласно нижеприведенной таблице в соответствии со шкалой</t>
  </si>
  <si>
    <t>Величина прожиточного минимума трудоспособного населения в регионе в 4 квартале года предшествующего конкурсу, рублей</t>
  </si>
  <si>
    <t>от 3,6 и более</t>
  </si>
  <si>
    <t>от 2,1 до 2,4</t>
  </si>
  <si>
    <t>от 2,5 до 2,8</t>
  </si>
  <si>
    <t>от 2,9 до 3,2</t>
  </si>
  <si>
    <t>от 3,3 до 3,5</t>
  </si>
  <si>
    <t>от 2,1 до 2,3</t>
  </si>
  <si>
    <t>от 2,4 до 2,6</t>
  </si>
  <si>
    <t>от 2,7 до 2,9</t>
  </si>
  <si>
    <t>от 3,0 до 4,2</t>
  </si>
  <si>
    <t>от 3,3 и более</t>
  </si>
  <si>
    <t xml:space="preserve"> от 4,1 и более</t>
  </si>
  <si>
    <t>от 3,1 до 4,0</t>
  </si>
  <si>
    <t>от 0,1 до 1,0</t>
  </si>
  <si>
    <t>а) от 1000 рабочих мест и более</t>
  </si>
  <si>
    <t xml:space="preserve">Среднесписоная численность работников в организации (за исключением инвалидов), человек </t>
  </si>
  <si>
    <t>Критерий оценки (превышение сверх законодательно установленной квоты)*</t>
  </si>
  <si>
    <t>Наличие укомплектованных работниками специальных рабочих мест для инвалидов</t>
  </si>
  <si>
    <t>Доля инвалидов в общей численности работников организации, %</t>
  </si>
  <si>
    <t>* значение заполняется вручную</t>
  </si>
  <si>
    <t xml:space="preserve">Наличие специальных рабочих мест для инвалидов, финансируемых (софинансируемых) с использованием средств работодателя </t>
  </si>
  <si>
    <t>от 0,1-3,0%</t>
  </si>
  <si>
    <t>3.4. Социальный пакет</t>
  </si>
  <si>
    <t>Предоставление жилья работникам</t>
  </si>
  <si>
    <t>Оплата аренды жилья работникам</t>
  </si>
  <si>
    <t>Предоставление работникам беспроцентных денежных ссуд на приобретение жилья</t>
  </si>
  <si>
    <t>Добровольное страхование здоровья работников (обеспечение полисами добровольного медицинского страхования)</t>
  </si>
  <si>
    <t>Предоставление работникам беспроцентных денежных ссуд на лечение</t>
  </si>
  <si>
    <t>Доплата до фактического заработка в случае временной невозможности выполнения трудовых обязанностей инвалидам (например, плановая реабилитация и пр.)</t>
  </si>
  <si>
    <t>Оплата (или компенсация стоимости) путевок в детские оздоровительные лагеря и др. для детей работников</t>
  </si>
  <si>
    <t>Оплата питания работников в течение рабочего времени</t>
  </si>
  <si>
    <t>Оплата культурно-массовых мероприятий для работников</t>
  </si>
  <si>
    <t>Возмещение платы работников за содержание детей в дошкольных и общеобразовательных учреждениях</t>
  </si>
  <si>
    <t>Оплата (частичное) лечение табакокурения за счет средств предприятия</t>
  </si>
  <si>
    <t>1.1. Наличие в коллективном договоре и/или других локальных нормативных актах расширенного перечня льгот для инвалидов по сравнению с предусмотренным законодательством</t>
  </si>
  <si>
    <t>от 1 года до 3 лет</t>
  </si>
  <si>
    <t>от 3 до 5 лет</t>
  </si>
  <si>
    <t>от 5 лет и более</t>
  </si>
  <si>
    <t>2.2. Специальные рабочие места для трудоустройства инвалидов</t>
  </si>
  <si>
    <t>Сумма затрат организации на оборудование (оснащение) специальных рабочих мест для инвалидов, рублей</t>
  </si>
  <si>
    <t>Общая сумма затрат на оборудование (оснащение) специальных рабочих мест для инвалидов (включая компенсации из бюджетов различного уровня), рублей</t>
  </si>
  <si>
    <t>Доля затрат организации на оборудование (оснащение) специальных рабочих мест для инвалидов в общей сумме затрат на оборудование (оснащение) специальных рабочих мест для инвалидов (включая компенсации из бюджетов различного уровня), %</t>
  </si>
  <si>
    <t>Доля договоров, заключенных на определенный срок, более 90%</t>
  </si>
  <si>
    <t>Преимущественно договора,  заключенные на определенный срок (более 50%)</t>
  </si>
  <si>
    <t>4.2. Обучение, подготовка и переподготовка инвалидов</t>
  </si>
  <si>
    <t>4.4. Наличие программ для стажировки</t>
  </si>
  <si>
    <t>Наличие специализированных программ профессиональной подготовки и переподготовки инвалидов  в организации</t>
  </si>
  <si>
    <t>2.6. Срок заключения трудового договора</t>
  </si>
  <si>
    <t>2.7. Использование нестандартных форм занятости инвалидов</t>
  </si>
  <si>
    <t>2.4. Среднее значение показателя доли затрат организации на оборудование (оснащение) специальных рабочих мест для инвалидов в общей сумме затрат на оборудование (оснащение) специальных рабочих мест для инвалидов (включая компенсации из бюджетов различного уровня), %</t>
  </si>
  <si>
    <t>Оплата (или компенсация стоимости) путевок в санатории, оздоровительные комплексы и пр. для работников, в том числе для инвалидов, а также лиц, сопровождающих инвалидов I группы</t>
  </si>
  <si>
    <t>Приобретение и распространение среди инвалидов печатных изданий общественных организаций инвалидов</t>
  </si>
  <si>
    <t>Приобретение и распространение среди инвалидов видеоматериалов с субтитрами или сурдопереводом</t>
  </si>
  <si>
    <t>от 50,1 и более</t>
  </si>
  <si>
    <t>от 30,1 до 50</t>
  </si>
  <si>
    <t>Минимальная величина среднемесячной начисленной заработной платы инвалида в организации за год, предшествующий конкурсу, рублей</t>
  </si>
  <si>
    <t>менее 15,0</t>
  </si>
  <si>
    <t>Минимальный размер оплаты труда (МРОТ) трудоспособного населения в регионе в году, предшествующем проведению конкурса, рублей</t>
  </si>
  <si>
    <t>3.2. Отношение минимальной величины среднемесячной начисленной заработной платы инвалидов к уровню прожиточного минимума трудоспособного населения в регионе, %</t>
  </si>
  <si>
    <t>Законодательно установленная квота для приема на работу инвалидов в субъекте РФ (в зависимости от среднесписочной численночти работников в организации), %*</t>
  </si>
  <si>
    <t xml:space="preserve">Суммарный фонд начисленной заработной платы работников в организации (за исключением инвалидов) за год, рублей </t>
  </si>
  <si>
    <t>Компенсация расходов, связанных с оплатой услуг на занятие физической культурой и спортом работникам</t>
  </si>
  <si>
    <t>Наличие собственного пункта питания в организации (столовая, выделенное и оборудованное помещение для приёма пищи и т.п.), в том числе адаптированного для беспрепятственного доступа и пользования инвалидами</t>
  </si>
  <si>
    <t>Наличие договора о стажировке для безработных выпускников учреждений профессионального образования из числа инвалидов с центром занятости населения</t>
  </si>
  <si>
    <t>Превышение показателя доли инвалидов в общей численности работников организации от показателя законодательно установленной квоты для приема на работу инвалидов в субъекте РФ, %</t>
  </si>
  <si>
    <t>2.5. Среднее значение превышения показателя доли инвалидов в общей численности работников организации от законодательно установленной квоты для приема на работу инвалидов в субъекте РФ, %</t>
  </si>
  <si>
    <t>* Конткретный размер квоты для приема на работу инвалидов в организации устанавливается нормативно-правовым актом субъекта РФ</t>
  </si>
  <si>
    <t>Среднемесячная начисленная заработная плата инвалидов, рублей</t>
  </si>
  <si>
    <t>Среднемесячная начисленная заработная плата работников (за исключением инвалидов), рублей</t>
  </si>
  <si>
    <t>Рост среднемесячной начисленной заработной платы инвалидов в организации к предыдущему году (предшествующему началу конкурса)</t>
  </si>
  <si>
    <t>Рост среднемесячной начисленной заработной платы работников (за исключением инвалидов) к предыдущему году (предшествующему началу конкурса)</t>
  </si>
  <si>
    <t>3.1. Отношение роста среднемесячной начисленной заработной платы инвалидов в организации к росту среднемесячной начисленной заработной платы работников (за исключением инвалидов) в организации, %</t>
  </si>
  <si>
    <t>3.3. Отношение среднемесячной начисленной заработной платы инвалидов в организации к уровню МРОТ трудоспособного населения в регионе, %</t>
  </si>
  <si>
    <t>не сотрудничал с органами службы занятости населения по данным вопросам</t>
  </si>
  <si>
    <t>Численность инвалидов, продолжающих осуществлять трудовую деятельность в организации более года, человек</t>
  </si>
  <si>
    <t>Доля инвалидов, продолжающих осуществлять трудовую деятельность в организации более года, в среднесписочной численности инвалидов в организации, %</t>
  </si>
  <si>
    <t>4.6. Среднее значение показателя доли инвалидов, продолжающих осуществлять трудовую деятельность в организации более года, в среднесписочной численности инвалидов в организации, %</t>
  </si>
  <si>
    <t>4.3. Отношение количества инвалидов, работающих в соответствии с их профессиональной подготовкой (в том числе предварительным профессиональным обучением и дополнительным профессиональным образованием) по рекомендованным видам деятельности в ИПРА,  к среднесписочной численности инвалидов в организации, %</t>
  </si>
  <si>
    <t>Количество инвалидов, работающих в соответствии с их профессиональной подготовкой (в том числе предварительным профессиональным обучением и дополнительным профессиональным образованием) по рекомендованным видам деятельности в индивидуальной программе реабилитации или абилитации инвалида (ИПРА), человек</t>
  </si>
  <si>
    <t>Наличие инвалидов, прошедших программу профессионального обучения и/или дополнительного профессионального образования в организации или за ее пределами за год, предшествующий проведению конкурса</t>
  </si>
  <si>
    <t>Количество инвалидов, прошедших программу профессионального обучения и/или дополнительного профессионального образования в организации или за ее пределами за год, предшествующий проведению конкурса, человек</t>
  </si>
  <si>
    <t>Доля инвалидов прошедших программу профессионального обучения и/или дополнительного профессионального образования в организации или за ее пределами в среднесписочной численности инвалидов за год, предшествующий проведению конкурса, %</t>
  </si>
  <si>
    <t>от 0,1 до 3,0</t>
  </si>
  <si>
    <t xml:space="preserve">2.3. Создание за счет средств работодателя условий для беспрепятственного доступа инвалидов к рабочему месту и местам общего пользования (пандусы, лифты, парковочные места и пр.) </t>
  </si>
  <si>
    <t>Среднемесячные затраты на социальный пакет в расчете на одного работника (более 10001 руб.)</t>
  </si>
  <si>
    <t>Среднемесячные  затраты на социальный пакет  в расчете на одного работника (от 5001 до 10000 руб.)</t>
  </si>
  <si>
    <t>Среднемесячные  затраты на социальный пакет  в расчете на одного работника (от 1001 до 5000 руб.)</t>
  </si>
  <si>
    <t>Оплата транспорта от дома до места работы</t>
  </si>
  <si>
    <t>Предоставление транспорта инвалидам от дома до места работы (специальные автомобили, маршрутное такси и пр.)</t>
  </si>
  <si>
    <t xml:space="preserve">** выбор шкалы критериев оценки осуществляется по среднему значению показателя за 3 года </t>
  </si>
  <si>
    <t>Отме-тить V при наличии</t>
  </si>
  <si>
    <r>
      <t xml:space="preserve">Иные социальные гарантии инвалидам, в том числе членам их семей                            </t>
    </r>
    <r>
      <rPr>
        <b/>
        <sz val="12"/>
        <rFont val="Times New Roman"/>
        <family val="1"/>
        <charset val="204"/>
      </rPr>
      <t xml:space="preserve"> </t>
    </r>
    <r>
      <rPr>
        <b/>
        <i/>
        <u/>
        <sz val="12"/>
        <rFont val="Times New Roman"/>
        <family val="1"/>
        <charset val="204"/>
      </rPr>
      <t>(не более 12 гарантий)</t>
    </r>
    <r>
      <rPr>
        <b/>
        <sz val="12"/>
        <rFont val="Times New Roman"/>
        <family val="1"/>
        <charset val="204"/>
      </rPr>
      <t>:</t>
    </r>
  </si>
  <si>
    <t xml:space="preserve">           (подпись)</t>
  </si>
  <si>
    <t>Руководитель организации                               __________________________</t>
  </si>
  <si>
    <t>Главный бухгалтер                                             __________________________</t>
  </si>
  <si>
    <t xml:space="preserve">         (подпись)</t>
  </si>
  <si>
    <t>Предоставление  гарантируемого оплачиваемого отпустка продолжительностью сверх установленного минимального количества дней отпуска в год у инвалидов (более 30)</t>
  </si>
  <si>
    <t>от 0,1 до 2,9</t>
  </si>
  <si>
    <t>от 3,0 до 5,8</t>
  </si>
  <si>
    <t>от 5,9 до 8,7</t>
  </si>
  <si>
    <t>от 8,8 до 11,6</t>
  </si>
  <si>
    <t>от 11,7 и более</t>
  </si>
  <si>
    <t>Число рабочих мест, занятых инвалидами, единиц</t>
  </si>
  <si>
    <t>Общее число рабочих мест в организации, единиц</t>
  </si>
  <si>
    <t>Отношение числа рабочих мест, занятых инвалидами к общему числу рабочих мест, %</t>
  </si>
  <si>
    <t>2.1. Среднее значение показателя отношения числа рабочих мест, занятых инвалидами к общему числу рабочих мест, %</t>
  </si>
  <si>
    <t>до 0,09</t>
  </si>
  <si>
    <t>для оценки участников конкурса по номинации</t>
  </si>
  <si>
    <t>1.2. Наличие специального документа, утвержденного локальным нормативным актом, который отражает политику (план действий) по трудоустройству инвалидов</t>
  </si>
  <si>
    <t>1.3. Информирование о результатах деятельности организации по вопросам трудоустройства инвалидов (корпоративная отчетность, разделы годового отчета организации, официальные отчеты организации и др.) при подтверждении документами</t>
  </si>
  <si>
    <t>1.4. Информирование населения о возможности трудоустройства инвалидов в организации (интернет - ресурсы, публикации в СМИ и др.) при подтверждении документами</t>
  </si>
  <si>
    <t>4.1. Продолжительность сотрудничества работодателя с органами службы занятости (центрами занятости населения) согласно плану мероприятий по содействию трудоустройству инвалидов (в т.ч. по вопросам создания и софинансирования специальных рабочих мест, организации стажировок и т.д.), при подтверждении документами, лет</t>
  </si>
  <si>
    <t>4.5. Организация адаптации инвалидов на рабочем месте (наставничество, кураторство, помощь по социализации в коллективе и пр.) при подтверждении документами</t>
  </si>
  <si>
    <t>Трудоустройство инвалидов после успешного прохождения стажировки, при подтверждении документами</t>
  </si>
  <si>
    <r>
      <t>Количество баллов (</t>
    </r>
    <r>
      <rPr>
        <sz val="12"/>
        <rFont val="Times New Roman"/>
        <family val="1"/>
        <charset val="204"/>
      </rPr>
      <t>согласно нижеприведенной таблице</t>
    </r>
    <r>
      <rPr>
        <b/>
        <sz val="12"/>
        <rFont val="Times New Roman"/>
        <family val="1"/>
        <charset val="204"/>
      </rPr>
      <t>)</t>
    </r>
  </si>
  <si>
    <t>15. «За трудоустройство инвалидов в организации»</t>
  </si>
  <si>
    <t>более 3,0%</t>
  </si>
  <si>
    <t>+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</si>
</sst>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color indexed="8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1"/>
      <color indexed="81"/>
      <name val="Times New Roman"/>
      <family val="1"/>
      <charset val="204"/>
    </font>
    <font>
      <sz val="11"/>
      <color indexed="8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3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u/>
      <sz val="16"/>
      <color rgb="FF0000CC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left"/>
    </xf>
    <xf numFmtId="0" fontId="7" fillId="0" borderId="4" xfId="0" applyFont="1" applyBorder="1" applyAlignment="1">
      <alignment horizontal="left"/>
    </xf>
    <xf numFmtId="164" fontId="1" fillId="0" borderId="4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9" fontId="1" fillId="0" borderId="4" xfId="0" applyNumberFormat="1" applyFont="1" applyFill="1" applyBorder="1" applyAlignment="1">
      <alignment horizontal="left" vertical="top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/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4" fillId="3" borderId="4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justify" vertical="top"/>
    </xf>
    <xf numFmtId="0" fontId="15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0" xfId="0" applyFont="1"/>
    <xf numFmtId="0" fontId="0" fillId="0" borderId="0" xfId="0" applyAlignment="1">
      <alignment vertical="center"/>
    </xf>
    <xf numFmtId="1" fontId="19" fillId="0" borderId="4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0"/>
  <sheetViews>
    <sheetView tabSelected="1" view="pageBreakPreview" zoomScale="85" zoomScaleNormal="100" zoomScaleSheetLayoutView="85" workbookViewId="0">
      <pane ySplit="5" topLeftCell="A109" activePane="bottomLeft" state="frozen"/>
      <selection pane="bottomLeft" activeCell="E270" sqref="E270"/>
    </sheetView>
  </sheetViews>
  <sheetFormatPr defaultRowHeight="15"/>
  <cols>
    <col min="1" max="1" width="38.28515625" customWidth="1"/>
    <col min="2" max="2" width="41.140625" customWidth="1"/>
    <col min="3" max="3" width="9.42578125" customWidth="1"/>
    <col min="4" max="4" width="10.5703125" customWidth="1"/>
    <col min="5" max="5" width="11.140625" customWidth="1"/>
    <col min="6" max="6" width="13.7109375" customWidth="1"/>
    <col min="7" max="7" width="4.42578125" bestFit="1" customWidth="1"/>
  </cols>
  <sheetData>
    <row r="1" spans="1:6" ht="15.75">
      <c r="A1" s="137" t="s">
        <v>0</v>
      </c>
      <c r="B1" s="137"/>
      <c r="C1" s="137"/>
      <c r="D1" s="137"/>
      <c r="E1" s="137"/>
    </row>
    <row r="2" spans="1:6" ht="18.75">
      <c r="A2" s="138" t="s">
        <v>1</v>
      </c>
      <c r="B2" s="138"/>
      <c r="C2" s="138"/>
      <c r="D2" s="138"/>
      <c r="E2" s="138"/>
    </row>
    <row r="3" spans="1:6" ht="15.75">
      <c r="A3" s="139" t="s">
        <v>2</v>
      </c>
      <c r="B3" s="139"/>
      <c r="C3" s="139"/>
      <c r="D3" s="139"/>
      <c r="E3" s="139"/>
    </row>
    <row r="4" spans="1:6" ht="15.75" customHeight="1">
      <c r="A4" s="139" t="s">
        <v>191</v>
      </c>
      <c r="B4" s="139"/>
      <c r="C4" s="139"/>
      <c r="D4" s="139"/>
      <c r="E4" s="139"/>
    </row>
    <row r="5" spans="1:6" ht="16.5">
      <c r="A5" s="140" t="s">
        <v>199</v>
      </c>
      <c r="B5" s="140"/>
      <c r="C5" s="140"/>
      <c r="D5" s="140"/>
      <c r="E5" s="140"/>
      <c r="F5" s="83">
        <f>E286</f>
        <v>0</v>
      </c>
    </row>
    <row r="6" spans="1:6" ht="15.75">
      <c r="A6" s="1"/>
      <c r="B6" s="1"/>
      <c r="C6" s="1"/>
      <c r="D6" s="1"/>
      <c r="E6" s="1"/>
    </row>
    <row r="7" spans="1:6" ht="15.75">
      <c r="A7" s="89" t="s">
        <v>58</v>
      </c>
      <c r="B7" s="90"/>
      <c r="C7" s="90"/>
      <c r="D7" s="90"/>
      <c r="E7" s="91"/>
    </row>
    <row r="8" spans="1:6" ht="63">
      <c r="A8" s="89" t="s">
        <v>3</v>
      </c>
      <c r="B8" s="90"/>
      <c r="C8" s="91"/>
      <c r="D8" s="52" t="s">
        <v>174</v>
      </c>
      <c r="E8" s="2" t="s">
        <v>4</v>
      </c>
    </row>
    <row r="9" spans="1:6" ht="54" customHeight="1">
      <c r="A9" s="127" t="s">
        <v>118</v>
      </c>
      <c r="B9" s="128"/>
      <c r="C9" s="129"/>
      <c r="D9" s="66"/>
      <c r="E9" s="59">
        <v>3</v>
      </c>
    </row>
    <row r="10" spans="1:6" ht="36.75" customHeight="1">
      <c r="A10" s="112" t="s">
        <v>192</v>
      </c>
      <c r="B10" s="113"/>
      <c r="C10" s="114"/>
      <c r="D10" s="66"/>
      <c r="E10" s="52">
        <v>2</v>
      </c>
    </row>
    <row r="11" spans="1:6" ht="63.75" customHeight="1">
      <c r="A11" s="84" t="s">
        <v>193</v>
      </c>
      <c r="B11" s="85"/>
      <c r="C11" s="86"/>
      <c r="D11" s="66"/>
      <c r="E11" s="59">
        <v>2</v>
      </c>
    </row>
    <row r="12" spans="1:6" ht="49.5" customHeight="1">
      <c r="A12" s="84" t="s">
        <v>194</v>
      </c>
      <c r="B12" s="85"/>
      <c r="C12" s="86"/>
      <c r="D12" s="66"/>
      <c r="E12" s="59">
        <v>2</v>
      </c>
    </row>
    <row r="13" spans="1:6" ht="19.5" customHeight="1">
      <c r="A13" s="130" t="s">
        <v>9</v>
      </c>
      <c r="B13" s="130"/>
      <c r="C13" s="130"/>
      <c r="D13" s="130"/>
      <c r="E13" s="69">
        <f>SUMIF(D9:D12,"V",E9:E12)</f>
        <v>0</v>
      </c>
      <c r="F13" s="81" t="s">
        <v>201</v>
      </c>
    </row>
    <row r="14" spans="1:6" ht="15.75">
      <c r="A14" s="5"/>
      <c r="B14" s="5"/>
      <c r="C14" s="5"/>
      <c r="D14" s="5"/>
      <c r="E14" s="3"/>
    </row>
    <row r="15" spans="1:6" ht="21.75" customHeight="1">
      <c r="A15" s="89" t="s">
        <v>39</v>
      </c>
      <c r="B15" s="90"/>
      <c r="C15" s="90"/>
      <c r="D15" s="90"/>
      <c r="E15" s="91"/>
    </row>
    <row r="16" spans="1:6" ht="19.5" customHeight="1">
      <c r="A16" s="89" t="s">
        <v>3</v>
      </c>
      <c r="B16" s="91"/>
      <c r="C16" s="44" t="s">
        <v>5</v>
      </c>
      <c r="D16" s="44" t="s">
        <v>6</v>
      </c>
      <c r="E16" s="44" t="s">
        <v>7</v>
      </c>
    </row>
    <row r="17" spans="1:6" ht="21" customHeight="1">
      <c r="A17" s="109" t="s">
        <v>186</v>
      </c>
      <c r="B17" s="111"/>
      <c r="C17" s="66"/>
      <c r="D17" s="66"/>
      <c r="E17" s="66"/>
    </row>
    <row r="18" spans="1:6" ht="18.75" customHeight="1">
      <c r="A18" s="109" t="s">
        <v>187</v>
      </c>
      <c r="B18" s="111"/>
      <c r="C18" s="66"/>
      <c r="D18" s="66"/>
      <c r="E18" s="66"/>
    </row>
    <row r="19" spans="1:6" ht="37.5" customHeight="1">
      <c r="A19" s="109" t="s">
        <v>188</v>
      </c>
      <c r="B19" s="111"/>
      <c r="C19" s="20" t="e">
        <f>C17/C18*100</f>
        <v>#DIV/0!</v>
      </c>
      <c r="D19" s="20" t="e">
        <f>D17/D18*100</f>
        <v>#DIV/0!</v>
      </c>
      <c r="E19" s="20" t="e">
        <f>E17/E18*100</f>
        <v>#DIV/0!</v>
      </c>
    </row>
    <row r="20" spans="1:6" ht="15.75">
      <c r="A20" s="51"/>
      <c r="B20" s="51"/>
      <c r="C20" s="51"/>
      <c r="D20" s="51"/>
      <c r="E20" s="51"/>
    </row>
    <row r="21" spans="1:6" ht="36" customHeight="1">
      <c r="A21" s="132" t="s">
        <v>189</v>
      </c>
      <c r="B21" s="133"/>
      <c r="C21" s="133"/>
      <c r="D21" s="134"/>
      <c r="E21" s="20" t="e">
        <f>AVERAGE(C19,D19,E19)</f>
        <v>#DIV/0!</v>
      </c>
    </row>
    <row r="22" spans="1:6" ht="21.75" customHeight="1">
      <c r="A22" s="127" t="s">
        <v>79</v>
      </c>
      <c r="B22" s="128"/>
      <c r="C22" s="128"/>
      <c r="D22" s="129"/>
      <c r="E22" s="66"/>
      <c r="F22" s="81" t="s">
        <v>201</v>
      </c>
    </row>
    <row r="23" spans="1:6" ht="21.75" customHeight="1">
      <c r="A23" s="92" t="s">
        <v>80</v>
      </c>
      <c r="B23" s="93"/>
      <c r="C23" s="93"/>
      <c r="D23" s="93"/>
      <c r="E23" s="93"/>
    </row>
    <row r="24" spans="1:6" ht="18.75" customHeight="1">
      <c r="A24" s="89" t="s">
        <v>81</v>
      </c>
      <c r="B24" s="90"/>
      <c r="C24" s="90"/>
      <c r="D24" s="90"/>
      <c r="E24" s="91"/>
    </row>
    <row r="25" spans="1:6" ht="23.25" customHeight="1">
      <c r="A25" s="89" t="s">
        <v>8</v>
      </c>
      <c r="B25" s="91"/>
      <c r="C25" s="89" t="s">
        <v>9</v>
      </c>
      <c r="D25" s="90"/>
      <c r="E25" s="91"/>
    </row>
    <row r="26" spans="1:6" ht="15.75" customHeight="1">
      <c r="A26" s="127" t="s">
        <v>98</v>
      </c>
      <c r="B26" s="128"/>
      <c r="C26" s="128"/>
      <c r="D26" s="128"/>
      <c r="E26" s="129"/>
    </row>
    <row r="27" spans="1:6" ht="15.75" customHeight="1">
      <c r="A27" s="109" t="s">
        <v>94</v>
      </c>
      <c r="B27" s="111"/>
      <c r="C27" s="89">
        <v>5</v>
      </c>
      <c r="D27" s="90"/>
      <c r="E27" s="91"/>
    </row>
    <row r="28" spans="1:6" ht="15.75" customHeight="1">
      <c r="A28" s="109" t="s">
        <v>93</v>
      </c>
      <c r="B28" s="111"/>
      <c r="C28" s="89">
        <v>4</v>
      </c>
      <c r="D28" s="90"/>
      <c r="E28" s="91"/>
    </row>
    <row r="29" spans="1:6" ht="15.75" customHeight="1">
      <c r="A29" s="109" t="s">
        <v>92</v>
      </c>
      <c r="B29" s="111"/>
      <c r="C29" s="89">
        <v>3</v>
      </c>
      <c r="D29" s="90"/>
      <c r="E29" s="91"/>
    </row>
    <row r="30" spans="1:6" ht="15.75" customHeight="1">
      <c r="A30" s="109" t="s">
        <v>91</v>
      </c>
      <c r="B30" s="111"/>
      <c r="C30" s="89">
        <v>2</v>
      </c>
      <c r="D30" s="90"/>
      <c r="E30" s="91"/>
    </row>
    <row r="31" spans="1:6" ht="15.75" customHeight="1">
      <c r="A31" s="109" t="s">
        <v>90</v>
      </c>
      <c r="B31" s="111"/>
      <c r="C31" s="89">
        <v>1</v>
      </c>
      <c r="D31" s="90"/>
      <c r="E31" s="91"/>
    </row>
    <row r="32" spans="1:6" ht="15.75" customHeight="1">
      <c r="A32" s="109" t="s">
        <v>42</v>
      </c>
      <c r="B32" s="111"/>
      <c r="C32" s="89">
        <v>0</v>
      </c>
      <c r="D32" s="90"/>
      <c r="E32" s="91"/>
    </row>
    <row r="33" spans="1:6" ht="15.75" customHeight="1">
      <c r="A33" s="127" t="s">
        <v>75</v>
      </c>
      <c r="B33" s="128"/>
      <c r="C33" s="128"/>
      <c r="D33" s="128"/>
      <c r="E33" s="129"/>
    </row>
    <row r="34" spans="1:6" ht="15.75" customHeight="1">
      <c r="A34" s="109" t="s">
        <v>85</v>
      </c>
      <c r="B34" s="111"/>
      <c r="C34" s="89">
        <v>5</v>
      </c>
      <c r="D34" s="90"/>
      <c r="E34" s="91"/>
    </row>
    <row r="35" spans="1:6" ht="15.75" customHeight="1">
      <c r="A35" s="109" t="s">
        <v>89</v>
      </c>
      <c r="B35" s="111"/>
      <c r="C35" s="89">
        <v>4</v>
      </c>
      <c r="D35" s="90"/>
      <c r="E35" s="91"/>
    </row>
    <row r="36" spans="1:6" ht="15.75" customHeight="1">
      <c r="A36" s="109" t="s">
        <v>88</v>
      </c>
      <c r="B36" s="111"/>
      <c r="C36" s="89">
        <v>3</v>
      </c>
      <c r="D36" s="90"/>
      <c r="E36" s="91"/>
    </row>
    <row r="37" spans="1:6" ht="15.75" customHeight="1">
      <c r="A37" s="109" t="s">
        <v>87</v>
      </c>
      <c r="B37" s="111"/>
      <c r="C37" s="89">
        <v>2</v>
      </c>
      <c r="D37" s="90"/>
      <c r="E37" s="91"/>
    </row>
    <row r="38" spans="1:6" ht="15.75" customHeight="1">
      <c r="A38" s="109" t="s">
        <v>86</v>
      </c>
      <c r="B38" s="111"/>
      <c r="C38" s="89">
        <v>1</v>
      </c>
      <c r="D38" s="90"/>
      <c r="E38" s="91"/>
    </row>
    <row r="39" spans="1:6" ht="15.75" customHeight="1">
      <c r="A39" s="109" t="s">
        <v>42</v>
      </c>
      <c r="B39" s="111"/>
      <c r="C39" s="89">
        <v>0</v>
      </c>
      <c r="D39" s="90"/>
      <c r="E39" s="91"/>
    </row>
    <row r="40" spans="1:6" ht="15.75">
      <c r="A40" s="127" t="s">
        <v>76</v>
      </c>
      <c r="B40" s="128"/>
      <c r="C40" s="128"/>
      <c r="D40" s="128"/>
      <c r="E40" s="129"/>
    </row>
    <row r="41" spans="1:6" ht="15.75">
      <c r="A41" s="109" t="s">
        <v>47</v>
      </c>
      <c r="B41" s="111"/>
      <c r="C41" s="89">
        <v>5</v>
      </c>
      <c r="D41" s="90"/>
      <c r="E41" s="91"/>
    </row>
    <row r="42" spans="1:6" ht="15.75">
      <c r="A42" s="109" t="s">
        <v>46</v>
      </c>
      <c r="B42" s="111"/>
      <c r="C42" s="89">
        <v>4</v>
      </c>
      <c r="D42" s="90"/>
      <c r="E42" s="91"/>
    </row>
    <row r="43" spans="1:6" ht="15.75">
      <c r="A43" s="109" t="s">
        <v>45</v>
      </c>
      <c r="B43" s="111"/>
      <c r="C43" s="89">
        <v>3</v>
      </c>
      <c r="D43" s="90"/>
      <c r="E43" s="91"/>
    </row>
    <row r="44" spans="1:6" ht="15.75">
      <c r="A44" s="109" t="s">
        <v>44</v>
      </c>
      <c r="B44" s="111"/>
      <c r="C44" s="89">
        <v>2</v>
      </c>
      <c r="D44" s="90"/>
      <c r="E44" s="91"/>
    </row>
    <row r="45" spans="1:6" ht="15.75">
      <c r="A45" s="109" t="s">
        <v>43</v>
      </c>
      <c r="B45" s="111"/>
      <c r="C45" s="89">
        <v>1</v>
      </c>
      <c r="D45" s="90"/>
      <c r="E45" s="91"/>
    </row>
    <row r="46" spans="1:6" ht="15.75">
      <c r="A46" s="109" t="s">
        <v>42</v>
      </c>
      <c r="B46" s="111"/>
      <c r="C46" s="89">
        <v>0</v>
      </c>
      <c r="D46" s="90"/>
      <c r="E46" s="91"/>
    </row>
    <row r="47" spans="1:6" ht="15.75">
      <c r="A47" s="127" t="s">
        <v>77</v>
      </c>
      <c r="B47" s="128"/>
      <c r="C47" s="128"/>
      <c r="D47" s="128"/>
      <c r="E47" s="129"/>
    </row>
    <row r="48" spans="1:6" ht="15.75">
      <c r="A48" s="109" t="s">
        <v>95</v>
      </c>
      <c r="B48" s="111"/>
      <c r="C48" s="97">
        <v>5</v>
      </c>
      <c r="D48" s="97"/>
      <c r="E48" s="97"/>
      <c r="F48" s="3"/>
    </row>
    <row r="49" spans="1:6" ht="15.75">
      <c r="A49" s="109" t="s">
        <v>96</v>
      </c>
      <c r="B49" s="111"/>
      <c r="C49" s="97">
        <v>4</v>
      </c>
      <c r="D49" s="97"/>
      <c r="E49" s="97"/>
      <c r="F49" s="3"/>
    </row>
    <row r="50" spans="1:6" ht="15.75">
      <c r="A50" s="109" t="s">
        <v>41</v>
      </c>
      <c r="B50" s="111"/>
      <c r="C50" s="97">
        <v>3</v>
      </c>
      <c r="D50" s="97"/>
      <c r="E50" s="97"/>
      <c r="F50" s="3"/>
    </row>
    <row r="51" spans="1:6" ht="15.75">
      <c r="A51" s="109" t="s">
        <v>40</v>
      </c>
      <c r="B51" s="111"/>
      <c r="C51" s="97">
        <v>2</v>
      </c>
      <c r="D51" s="97"/>
      <c r="E51" s="97"/>
      <c r="F51" s="3"/>
    </row>
    <row r="52" spans="1:6" ht="15.75">
      <c r="A52" s="109" t="s">
        <v>97</v>
      </c>
      <c r="B52" s="111"/>
      <c r="C52" s="97">
        <v>1</v>
      </c>
      <c r="D52" s="97"/>
      <c r="E52" s="97"/>
      <c r="F52" s="3"/>
    </row>
    <row r="53" spans="1:6" ht="15.75">
      <c r="A53" s="127" t="s">
        <v>78</v>
      </c>
      <c r="B53" s="128"/>
      <c r="C53" s="128"/>
      <c r="D53" s="128"/>
      <c r="E53" s="129"/>
    </row>
    <row r="54" spans="1:6" ht="15.75">
      <c r="A54" s="109" t="s">
        <v>185</v>
      </c>
      <c r="B54" s="111"/>
      <c r="C54" s="89">
        <v>5</v>
      </c>
      <c r="D54" s="90"/>
      <c r="E54" s="91"/>
    </row>
    <row r="55" spans="1:6" ht="15.75">
      <c r="A55" s="109" t="s">
        <v>184</v>
      </c>
      <c r="B55" s="111"/>
      <c r="C55" s="89">
        <v>4</v>
      </c>
      <c r="D55" s="90"/>
      <c r="E55" s="91"/>
    </row>
    <row r="56" spans="1:6" ht="15.75">
      <c r="A56" s="109" t="s">
        <v>183</v>
      </c>
      <c r="B56" s="111"/>
      <c r="C56" s="89">
        <v>3</v>
      </c>
      <c r="D56" s="90"/>
      <c r="E56" s="91"/>
    </row>
    <row r="57" spans="1:6" ht="15.75">
      <c r="A57" s="109" t="s">
        <v>182</v>
      </c>
      <c r="B57" s="111"/>
      <c r="C57" s="89">
        <v>2</v>
      </c>
      <c r="D57" s="90"/>
      <c r="E57" s="91"/>
    </row>
    <row r="58" spans="1:6" ht="16.5" customHeight="1">
      <c r="A58" s="109" t="s">
        <v>181</v>
      </c>
      <c r="B58" s="111"/>
      <c r="C58" s="89">
        <v>1</v>
      </c>
      <c r="D58" s="90"/>
      <c r="E58" s="91"/>
    </row>
    <row r="59" spans="1:6" ht="27.75" customHeight="1">
      <c r="A59" s="141" t="s">
        <v>173</v>
      </c>
      <c r="B59" s="141"/>
      <c r="C59" s="141"/>
      <c r="D59" s="141"/>
      <c r="E59" s="142"/>
    </row>
    <row r="60" spans="1:6" ht="21.75" customHeight="1">
      <c r="A60" s="131" t="s">
        <v>122</v>
      </c>
      <c r="B60" s="156"/>
      <c r="C60" s="156"/>
      <c r="D60" s="156"/>
      <c r="E60" s="157"/>
    </row>
    <row r="61" spans="1:6" ht="74.25" customHeight="1">
      <c r="A61" s="97" t="s">
        <v>3</v>
      </c>
      <c r="B61" s="97"/>
      <c r="C61" s="97"/>
      <c r="D61" s="52" t="s">
        <v>174</v>
      </c>
      <c r="E61" s="44" t="s">
        <v>4</v>
      </c>
    </row>
    <row r="62" spans="1:6" ht="35.25" customHeight="1">
      <c r="A62" s="148" t="s">
        <v>104</v>
      </c>
      <c r="B62" s="148"/>
      <c r="C62" s="148"/>
      <c r="D62" s="66"/>
      <c r="E62" s="52">
        <v>2</v>
      </c>
    </row>
    <row r="63" spans="1:6" s="18" customFormat="1" ht="18.75" customHeight="1">
      <c r="A63" s="149" t="s">
        <v>101</v>
      </c>
      <c r="B63" s="149"/>
      <c r="C63" s="149"/>
      <c r="D63" s="66"/>
      <c r="E63" s="52">
        <v>2</v>
      </c>
    </row>
    <row r="64" spans="1:6" s="18" customFormat="1" ht="18.75" customHeight="1">
      <c r="A64" s="130" t="s">
        <v>22</v>
      </c>
      <c r="B64" s="130"/>
      <c r="C64" s="130"/>
      <c r="D64" s="130"/>
      <c r="E64" s="69">
        <f>SUMIF(D62:D63,"V",E62:E63)</f>
        <v>0</v>
      </c>
      <c r="F64" s="81" t="s">
        <v>201</v>
      </c>
    </row>
    <row r="65" spans="1:6" s="18" customFormat="1" ht="18.75" customHeight="1">
      <c r="A65" s="97"/>
      <c r="B65" s="97"/>
      <c r="C65" s="97"/>
      <c r="D65" s="97"/>
      <c r="E65" s="97"/>
    </row>
    <row r="66" spans="1:6" ht="63">
      <c r="A66" s="115" t="s">
        <v>3</v>
      </c>
      <c r="B66" s="116"/>
      <c r="C66" s="117"/>
      <c r="D66" s="52" t="s">
        <v>174</v>
      </c>
      <c r="E66" s="44" t="s">
        <v>4</v>
      </c>
    </row>
    <row r="67" spans="1:6" ht="53.25" customHeight="1">
      <c r="A67" s="101" t="s">
        <v>167</v>
      </c>
      <c r="B67" s="101"/>
      <c r="C67" s="101"/>
      <c r="D67" s="66"/>
      <c r="E67" s="52">
        <v>3</v>
      </c>
    </row>
    <row r="68" spans="1:6" ht="21.75" customHeight="1">
      <c r="A68" s="102" t="s">
        <v>22</v>
      </c>
      <c r="B68" s="103"/>
      <c r="C68" s="103"/>
      <c r="D68" s="104"/>
      <c r="E68" s="69">
        <f>SUMIF(D67,"V",E67)</f>
        <v>0</v>
      </c>
      <c r="F68" s="81" t="s">
        <v>201</v>
      </c>
    </row>
    <row r="69" spans="1:6" ht="18" customHeight="1">
      <c r="A69" s="28"/>
      <c r="B69" s="37"/>
      <c r="C69" s="37"/>
      <c r="D69" s="37"/>
      <c r="E69" s="37"/>
    </row>
    <row r="70" spans="1:6" ht="21.75" customHeight="1">
      <c r="A70" s="89" t="s">
        <v>3</v>
      </c>
      <c r="B70" s="91"/>
      <c r="C70" s="44" t="s">
        <v>5</v>
      </c>
      <c r="D70" s="44" t="s">
        <v>6</v>
      </c>
      <c r="E70" s="44" t="s">
        <v>7</v>
      </c>
    </row>
    <row r="71" spans="1:6" ht="34.5" customHeight="1">
      <c r="A71" s="151" t="s">
        <v>123</v>
      </c>
      <c r="B71" s="152"/>
      <c r="C71" s="66"/>
      <c r="D71" s="66"/>
      <c r="E71" s="66"/>
    </row>
    <row r="72" spans="1:6" ht="43.5" customHeight="1">
      <c r="A72" s="109" t="s">
        <v>124</v>
      </c>
      <c r="B72" s="110"/>
      <c r="C72" s="66"/>
      <c r="D72" s="66"/>
      <c r="E72" s="66"/>
    </row>
    <row r="73" spans="1:6" ht="69.75" customHeight="1">
      <c r="A73" s="109" t="s">
        <v>125</v>
      </c>
      <c r="B73" s="110"/>
      <c r="C73" s="30" t="e">
        <f>C71/C72*100</f>
        <v>#DIV/0!</v>
      </c>
      <c r="D73" s="30" t="e">
        <f t="shared" ref="D73:E73" si="0">D71/D72*100</f>
        <v>#DIV/0!</v>
      </c>
      <c r="E73" s="30" t="e">
        <f t="shared" si="0"/>
        <v>#DIV/0!</v>
      </c>
    </row>
    <row r="74" spans="1:6" ht="15.75" customHeight="1">
      <c r="A74" s="33"/>
      <c r="B74" s="34"/>
      <c r="C74" s="34"/>
      <c r="D74" s="35"/>
      <c r="E74" s="36"/>
    </row>
    <row r="75" spans="1:6" ht="67.5" customHeight="1">
      <c r="A75" s="158" t="s">
        <v>133</v>
      </c>
      <c r="B75" s="159"/>
      <c r="C75" s="159"/>
      <c r="D75" s="160"/>
      <c r="E75" s="20" t="e">
        <f>AVERAGE(C73:E73)</f>
        <v>#DIV/0!</v>
      </c>
    </row>
    <row r="76" spans="1:6" ht="22.5" customHeight="1">
      <c r="A76" s="102" t="s">
        <v>11</v>
      </c>
      <c r="B76" s="103"/>
      <c r="C76" s="103"/>
      <c r="D76" s="104"/>
      <c r="E76" s="71" t="e">
        <f>IF(AND((E75&gt;=0.1),(E75&lt;=3)),1,IF(AND((E75&gt;=3.1),(E75&lt;=15)),2,IF(AND((E75&gt;=15.1),(E75&lt;=30)),3,IF(AND((E75&gt;=30.1),(E75&lt;=50)),4,IF(E75&gt;=50.1,5,0)))))</f>
        <v>#DIV/0!</v>
      </c>
      <c r="F76" s="81" t="s">
        <v>201</v>
      </c>
    </row>
    <row r="77" spans="1:6" ht="17.25" customHeight="1">
      <c r="A77" s="5"/>
      <c r="B77" s="5"/>
      <c r="C77" s="5"/>
      <c r="D77" s="5"/>
      <c r="E77" s="3"/>
    </row>
    <row r="78" spans="1:6" ht="21.75" customHeight="1">
      <c r="A78" s="89" t="s">
        <v>12</v>
      </c>
      <c r="B78" s="90"/>
      <c r="C78" s="90"/>
      <c r="D78" s="90"/>
      <c r="E78" s="91"/>
    </row>
    <row r="79" spans="1:6" ht="21" customHeight="1">
      <c r="A79" s="52" t="s">
        <v>8</v>
      </c>
      <c r="B79" s="89" t="s">
        <v>9</v>
      </c>
      <c r="C79" s="90"/>
      <c r="D79" s="90"/>
      <c r="E79" s="91"/>
    </row>
    <row r="80" spans="1:6" ht="21" customHeight="1">
      <c r="A80" s="61" t="s">
        <v>190</v>
      </c>
      <c r="B80" s="89">
        <v>0</v>
      </c>
      <c r="C80" s="90"/>
      <c r="D80" s="90"/>
      <c r="E80" s="91"/>
    </row>
    <row r="81" spans="1:6" ht="18" customHeight="1">
      <c r="A81" s="22" t="s">
        <v>166</v>
      </c>
      <c r="B81" s="97">
        <v>1</v>
      </c>
      <c r="C81" s="97"/>
      <c r="D81" s="97"/>
      <c r="E81" s="97"/>
    </row>
    <row r="82" spans="1:6" ht="18" customHeight="1">
      <c r="A82" s="22" t="s">
        <v>51</v>
      </c>
      <c r="B82" s="89">
        <v>2</v>
      </c>
      <c r="C82" s="90"/>
      <c r="D82" s="90"/>
      <c r="E82" s="91"/>
    </row>
    <row r="83" spans="1:6" ht="19.5" customHeight="1">
      <c r="A83" s="24" t="s">
        <v>48</v>
      </c>
      <c r="B83" s="97">
        <v>3</v>
      </c>
      <c r="C83" s="97"/>
      <c r="D83" s="97"/>
      <c r="E83" s="97"/>
    </row>
    <row r="84" spans="1:6" ht="19.5" customHeight="1">
      <c r="A84" s="24" t="s">
        <v>49</v>
      </c>
      <c r="B84" s="89">
        <v>4</v>
      </c>
      <c r="C84" s="90"/>
      <c r="D84" s="90"/>
      <c r="E84" s="91"/>
    </row>
    <row r="85" spans="1:6" ht="18" customHeight="1">
      <c r="A85" s="22" t="s">
        <v>50</v>
      </c>
      <c r="B85" s="97">
        <v>5</v>
      </c>
      <c r="C85" s="97"/>
      <c r="D85" s="97"/>
      <c r="E85" s="97"/>
    </row>
    <row r="86" spans="1:6" ht="18" customHeight="1">
      <c r="A86" s="29"/>
      <c r="B86" s="26"/>
      <c r="C86" s="26"/>
      <c r="D86" s="26"/>
      <c r="E86" s="26"/>
    </row>
    <row r="87" spans="1:6" ht="20.25" customHeight="1">
      <c r="A87" s="89" t="s">
        <v>3</v>
      </c>
      <c r="B87" s="91"/>
      <c r="C87" s="44" t="s">
        <v>5</v>
      </c>
      <c r="D87" s="44" t="s">
        <v>6</v>
      </c>
      <c r="E87" s="44" t="s">
        <v>7</v>
      </c>
    </row>
    <row r="88" spans="1:6" ht="38.25" customHeight="1">
      <c r="A88" s="106" t="s">
        <v>56</v>
      </c>
      <c r="B88" s="108"/>
      <c r="C88" s="72"/>
      <c r="D88" s="72"/>
      <c r="E88" s="72"/>
    </row>
    <row r="89" spans="1:6" ht="39" customHeight="1">
      <c r="A89" s="118" t="s">
        <v>57</v>
      </c>
      <c r="B89" s="118"/>
      <c r="C89" s="72"/>
      <c r="D89" s="72"/>
      <c r="E89" s="72"/>
    </row>
    <row r="90" spans="1:6" ht="26.25" customHeight="1">
      <c r="A90" s="118" t="s">
        <v>102</v>
      </c>
      <c r="B90" s="118"/>
      <c r="C90" s="20" t="e">
        <f>C88/C89*100</f>
        <v>#DIV/0!</v>
      </c>
      <c r="D90" s="20" t="e">
        <f>D88/D89*100</f>
        <v>#DIV/0!</v>
      </c>
      <c r="E90" s="20" t="e">
        <f>E88/E89*100</f>
        <v>#DIV/0!</v>
      </c>
    </row>
    <row r="91" spans="1:6" ht="51.75" customHeight="1">
      <c r="A91" s="118" t="s">
        <v>143</v>
      </c>
      <c r="B91" s="118"/>
      <c r="C91" s="72"/>
      <c r="D91" s="72"/>
      <c r="E91" s="72"/>
    </row>
    <row r="92" spans="1:6" ht="50.25" customHeight="1">
      <c r="A92" s="118" t="s">
        <v>148</v>
      </c>
      <c r="B92" s="118"/>
      <c r="C92" s="20" t="e">
        <f>C90-C91</f>
        <v>#DIV/0!</v>
      </c>
      <c r="D92" s="20" t="e">
        <f>D90-D91</f>
        <v>#DIV/0!</v>
      </c>
      <c r="E92" s="20" t="e">
        <f t="shared" ref="E92" si="1">E90-E91</f>
        <v>#DIV/0!</v>
      </c>
    </row>
    <row r="93" spans="1:6" ht="26.25" customHeight="1">
      <c r="A93" s="135" t="s">
        <v>103</v>
      </c>
      <c r="B93" s="135"/>
      <c r="C93" s="135"/>
      <c r="D93" s="135"/>
      <c r="E93" s="135"/>
    </row>
    <row r="94" spans="1:6" ht="54.75" customHeight="1">
      <c r="A94" s="136" t="s">
        <v>149</v>
      </c>
      <c r="B94" s="136"/>
      <c r="C94" s="136"/>
      <c r="D94" s="136"/>
      <c r="E94" s="20" t="e">
        <f>AVERAGE(C92,D92,E92)</f>
        <v>#DIV/0!</v>
      </c>
    </row>
    <row r="95" spans="1:6" ht="21" customHeight="1">
      <c r="A95" s="127" t="s">
        <v>11</v>
      </c>
      <c r="B95" s="128"/>
      <c r="C95" s="128"/>
      <c r="D95" s="129"/>
      <c r="E95" s="71" t="e">
        <f>IF(E94&lt;=0,0,IF(AND((E94&gt;=0.1),(E94&lt;=3)),3,IF(E94&gt;3,5,0)))</f>
        <v>#DIV/0!</v>
      </c>
      <c r="F95" s="81" t="s">
        <v>201</v>
      </c>
    </row>
    <row r="96" spans="1:6" ht="15.75">
      <c r="A96" s="41"/>
      <c r="B96" s="42"/>
      <c r="C96" s="42"/>
      <c r="D96" s="43"/>
      <c r="E96" s="36"/>
    </row>
    <row r="97" spans="1:8" ht="24" customHeight="1">
      <c r="A97" s="97" t="s">
        <v>12</v>
      </c>
      <c r="B97" s="97"/>
      <c r="C97" s="97"/>
      <c r="D97" s="97"/>
      <c r="E97" s="97"/>
      <c r="F97" s="5"/>
    </row>
    <row r="98" spans="1:8" ht="34.5" customHeight="1">
      <c r="A98" s="89" t="s">
        <v>100</v>
      </c>
      <c r="B98" s="91"/>
      <c r="C98" s="89" t="s">
        <v>9</v>
      </c>
      <c r="D98" s="90"/>
      <c r="E98" s="91"/>
      <c r="F98" s="5"/>
      <c r="G98" s="5"/>
      <c r="H98" s="5"/>
    </row>
    <row r="99" spans="1:8" ht="17.25" customHeight="1">
      <c r="A99" s="150" t="s">
        <v>200</v>
      </c>
      <c r="B99" s="150"/>
      <c r="C99" s="146">
        <v>5</v>
      </c>
      <c r="D99" s="146"/>
      <c r="E99" s="146"/>
      <c r="F99" s="11"/>
    </row>
    <row r="100" spans="1:8" ht="17.25" customHeight="1">
      <c r="A100" s="150" t="s">
        <v>105</v>
      </c>
      <c r="B100" s="150"/>
      <c r="C100" s="147">
        <v>3</v>
      </c>
      <c r="D100" s="147"/>
      <c r="E100" s="147"/>
      <c r="F100" s="11"/>
    </row>
    <row r="101" spans="1:8" ht="18" customHeight="1">
      <c r="A101" s="150">
        <v>0</v>
      </c>
      <c r="B101" s="150"/>
      <c r="C101" s="147">
        <v>0</v>
      </c>
      <c r="D101" s="147"/>
      <c r="E101" s="147"/>
      <c r="F101" s="12"/>
    </row>
    <row r="102" spans="1:8" ht="45.75" customHeight="1">
      <c r="A102" s="92" t="s">
        <v>150</v>
      </c>
      <c r="B102" s="92"/>
      <c r="C102" s="92"/>
      <c r="D102" s="92"/>
      <c r="E102" s="92"/>
      <c r="F102" s="12"/>
    </row>
    <row r="103" spans="1:8" ht="19.5" customHeight="1">
      <c r="A103" s="136" t="s">
        <v>131</v>
      </c>
      <c r="B103" s="136"/>
      <c r="C103" s="136"/>
      <c r="D103" s="136"/>
      <c r="E103" s="136"/>
    </row>
    <row r="104" spans="1:8" ht="22.5" customHeight="1">
      <c r="A104" s="101" t="s">
        <v>82</v>
      </c>
      <c r="B104" s="101"/>
      <c r="C104" s="101"/>
      <c r="D104" s="101"/>
      <c r="E104" s="70"/>
      <c r="F104" s="81" t="s">
        <v>201</v>
      </c>
    </row>
    <row r="105" spans="1:8" ht="27.75" customHeight="1">
      <c r="A105" s="105" t="s">
        <v>83</v>
      </c>
      <c r="B105" s="105"/>
      <c r="C105" s="105"/>
      <c r="D105" s="105"/>
      <c r="E105" s="105"/>
    </row>
    <row r="106" spans="1:8" ht="20.25" customHeight="1">
      <c r="A106" s="115" t="s">
        <v>12</v>
      </c>
      <c r="B106" s="116"/>
      <c r="C106" s="116"/>
      <c r="D106" s="116"/>
      <c r="E106" s="117"/>
    </row>
    <row r="107" spans="1:8" ht="51" customHeight="1">
      <c r="A107" s="153" t="s">
        <v>72</v>
      </c>
      <c r="B107" s="154"/>
      <c r="C107" s="89" t="s">
        <v>9</v>
      </c>
      <c r="D107" s="90"/>
      <c r="E107" s="91"/>
    </row>
    <row r="108" spans="1:8" ht="21" customHeight="1">
      <c r="A108" s="121" t="s">
        <v>126</v>
      </c>
      <c r="B108" s="122"/>
      <c r="C108" s="115">
        <v>1</v>
      </c>
      <c r="D108" s="116"/>
      <c r="E108" s="117"/>
    </row>
    <row r="109" spans="1:8" ht="21.75" customHeight="1">
      <c r="A109" s="121" t="s">
        <v>127</v>
      </c>
      <c r="B109" s="122"/>
      <c r="C109" s="115">
        <v>2</v>
      </c>
      <c r="D109" s="116"/>
      <c r="E109" s="117"/>
    </row>
    <row r="110" spans="1:8" ht="21" customHeight="1">
      <c r="A110" s="121" t="s">
        <v>73</v>
      </c>
      <c r="B110" s="122"/>
      <c r="C110" s="115">
        <v>3</v>
      </c>
      <c r="D110" s="116"/>
      <c r="E110" s="117"/>
    </row>
    <row r="111" spans="1:8" ht="21" customHeight="1">
      <c r="A111" s="121" t="s">
        <v>74</v>
      </c>
      <c r="B111" s="122"/>
      <c r="C111" s="115">
        <v>5</v>
      </c>
      <c r="D111" s="116"/>
      <c r="E111" s="117"/>
    </row>
    <row r="112" spans="1:8" ht="15.75">
      <c r="A112" s="50"/>
      <c r="B112" s="49"/>
      <c r="C112" s="95"/>
      <c r="D112" s="95"/>
      <c r="E112" s="96"/>
    </row>
    <row r="113" spans="1:6" ht="66" customHeight="1">
      <c r="A113" s="89" t="s">
        <v>3</v>
      </c>
      <c r="B113" s="90"/>
      <c r="C113" s="91"/>
      <c r="D113" s="2" t="s">
        <v>174</v>
      </c>
      <c r="E113" s="2" t="s">
        <v>4</v>
      </c>
    </row>
    <row r="114" spans="1:6" ht="19.5" customHeight="1">
      <c r="A114" s="132" t="s">
        <v>132</v>
      </c>
      <c r="B114" s="133"/>
      <c r="C114" s="133"/>
      <c r="D114" s="133"/>
      <c r="E114" s="134"/>
    </row>
    <row r="115" spans="1:6" ht="20.25" customHeight="1">
      <c r="A115" s="119" t="s">
        <v>30</v>
      </c>
      <c r="B115" s="119"/>
      <c r="C115" s="119"/>
      <c r="D115" s="66"/>
      <c r="E115" s="48">
        <v>2</v>
      </c>
    </row>
    <row r="116" spans="1:6" ht="18" customHeight="1">
      <c r="A116" s="118" t="s">
        <v>38</v>
      </c>
      <c r="B116" s="118"/>
      <c r="C116" s="118"/>
      <c r="D116" s="66"/>
      <c r="E116" s="48">
        <v>2</v>
      </c>
    </row>
    <row r="117" spans="1:6" ht="18.75" customHeight="1">
      <c r="A117" s="120" t="s">
        <v>29</v>
      </c>
      <c r="B117" s="120"/>
      <c r="C117" s="120"/>
      <c r="D117" s="66"/>
      <c r="E117" s="48">
        <v>2</v>
      </c>
    </row>
    <row r="118" spans="1:6" ht="21" customHeight="1">
      <c r="A118" s="130" t="s">
        <v>22</v>
      </c>
      <c r="B118" s="130"/>
      <c r="C118" s="130"/>
      <c r="D118" s="130"/>
      <c r="E118" s="69">
        <f>SUMIF(D115:D117,"V",E115:E117)</f>
        <v>0</v>
      </c>
      <c r="F118" s="81" t="s">
        <v>201</v>
      </c>
    </row>
    <row r="119" spans="1:6" ht="15.75">
      <c r="A119" s="54"/>
      <c r="B119" s="54"/>
      <c r="C119" s="54"/>
      <c r="D119" s="54"/>
      <c r="E119" s="54"/>
    </row>
    <row r="120" spans="1:6" ht="20.25" customHeight="1">
      <c r="A120" s="161" t="s">
        <v>68</v>
      </c>
      <c r="B120" s="162"/>
      <c r="C120" s="162"/>
      <c r="D120" s="162"/>
      <c r="E120" s="163"/>
    </row>
    <row r="121" spans="1:6" ht="21" customHeight="1">
      <c r="A121" s="89" t="s">
        <v>3</v>
      </c>
      <c r="B121" s="90"/>
      <c r="C121" s="91"/>
      <c r="D121" s="44" t="s">
        <v>6</v>
      </c>
      <c r="E121" s="44" t="s">
        <v>7</v>
      </c>
    </row>
    <row r="122" spans="1:6" ht="34.5" customHeight="1">
      <c r="A122" s="109" t="s">
        <v>52</v>
      </c>
      <c r="B122" s="110"/>
      <c r="C122" s="111"/>
      <c r="D122" s="66"/>
      <c r="E122" s="66"/>
    </row>
    <row r="123" spans="1:6" ht="36.75" customHeight="1">
      <c r="A123" s="109" t="s">
        <v>144</v>
      </c>
      <c r="B123" s="110"/>
      <c r="C123" s="111"/>
      <c r="D123" s="66"/>
      <c r="E123" s="66"/>
    </row>
    <row r="124" spans="1:6" ht="36" customHeight="1">
      <c r="A124" s="109" t="s">
        <v>99</v>
      </c>
      <c r="B124" s="110"/>
      <c r="C124" s="111"/>
      <c r="D124" s="73">
        <f>D89-D88</f>
        <v>0</v>
      </c>
      <c r="E124" s="73">
        <f>E89-E88</f>
        <v>0</v>
      </c>
    </row>
    <row r="125" spans="1:6" ht="21" customHeight="1">
      <c r="A125" s="109" t="s">
        <v>151</v>
      </c>
      <c r="B125" s="110"/>
      <c r="C125" s="111"/>
      <c r="D125" s="20" t="e">
        <f>D122/(D88*12)</f>
        <v>#DIV/0!</v>
      </c>
      <c r="E125" s="20" t="e">
        <f>E122/(E88*12)</f>
        <v>#DIV/0!</v>
      </c>
    </row>
    <row r="126" spans="1:6" ht="33.75" customHeight="1">
      <c r="A126" s="109" t="s">
        <v>152</v>
      </c>
      <c r="B126" s="110"/>
      <c r="C126" s="111"/>
      <c r="D126" s="20" t="e">
        <f>D123/(D124*12)</f>
        <v>#DIV/0!</v>
      </c>
      <c r="E126" s="20" t="e">
        <f>E123/(E124*12)</f>
        <v>#DIV/0!</v>
      </c>
    </row>
    <row r="127" spans="1:6" ht="33" customHeight="1">
      <c r="A127" s="106" t="s">
        <v>153</v>
      </c>
      <c r="B127" s="107"/>
      <c r="C127" s="108"/>
      <c r="D127" s="16" t="s">
        <v>10</v>
      </c>
      <c r="E127" s="25" t="e">
        <f>E125/D125</f>
        <v>#DIV/0!</v>
      </c>
    </row>
    <row r="128" spans="1:6" ht="38.25" customHeight="1">
      <c r="A128" s="106" t="s">
        <v>154</v>
      </c>
      <c r="B128" s="107"/>
      <c r="C128" s="108"/>
      <c r="D128" s="16" t="s">
        <v>10</v>
      </c>
      <c r="E128" s="25" t="e">
        <f>E126/D126</f>
        <v>#DIV/0!</v>
      </c>
    </row>
    <row r="129" spans="1:6" ht="15.75">
      <c r="A129" s="1"/>
      <c r="B129" s="1"/>
      <c r="C129" s="1"/>
      <c r="D129" s="1"/>
      <c r="E129" s="1"/>
    </row>
    <row r="130" spans="1:6" ht="51.75" customHeight="1">
      <c r="A130" s="155" t="s">
        <v>155</v>
      </c>
      <c r="B130" s="156"/>
      <c r="C130" s="156"/>
      <c r="D130" s="157"/>
      <c r="E130" s="20" t="e">
        <f>E127/E128*100</f>
        <v>#DIV/0!</v>
      </c>
    </row>
    <row r="131" spans="1:6" ht="21" customHeight="1">
      <c r="A131" s="102" t="s">
        <v>11</v>
      </c>
      <c r="B131" s="103"/>
      <c r="C131" s="103"/>
      <c r="D131" s="104"/>
      <c r="E131" s="69" t="e">
        <f>IF(E130&lt;100,-2,IF(E130=100,1,IF(E130&gt;100,3,0)))</f>
        <v>#DIV/0!</v>
      </c>
      <c r="F131" s="81" t="s">
        <v>201</v>
      </c>
    </row>
    <row r="132" spans="1:6" ht="15.75">
      <c r="A132" s="1"/>
      <c r="B132" s="1"/>
      <c r="C132" s="1"/>
      <c r="D132" s="1"/>
      <c r="E132" s="1"/>
    </row>
    <row r="133" spans="1:6" ht="21" customHeight="1">
      <c r="A133" s="97" t="s">
        <v>12</v>
      </c>
      <c r="B133" s="97"/>
      <c r="C133" s="97"/>
      <c r="D133" s="97"/>
      <c r="E133" s="97"/>
    </row>
    <row r="134" spans="1:6" ht="20.25" customHeight="1">
      <c r="A134" s="52" t="s">
        <v>8</v>
      </c>
      <c r="B134" s="89" t="s">
        <v>9</v>
      </c>
      <c r="C134" s="90"/>
      <c r="D134" s="90"/>
      <c r="E134" s="91"/>
    </row>
    <row r="135" spans="1:6" ht="15.75">
      <c r="A135" s="22" t="s">
        <v>32</v>
      </c>
      <c r="B135" s="97">
        <v>-2</v>
      </c>
      <c r="C135" s="97"/>
      <c r="D135" s="97"/>
      <c r="E135" s="97"/>
    </row>
    <row r="136" spans="1:6" ht="15.75">
      <c r="A136" s="23">
        <v>100</v>
      </c>
      <c r="B136" s="89">
        <v>1</v>
      </c>
      <c r="C136" s="90"/>
      <c r="D136" s="90"/>
      <c r="E136" s="91"/>
    </row>
    <row r="137" spans="1:6" ht="15.75">
      <c r="A137" s="24" t="s">
        <v>71</v>
      </c>
      <c r="B137" s="97">
        <v>3</v>
      </c>
      <c r="C137" s="97"/>
      <c r="D137" s="97"/>
      <c r="E137" s="97"/>
    </row>
    <row r="138" spans="1:6" ht="15.75">
      <c r="A138" s="1"/>
      <c r="B138" s="1"/>
      <c r="C138" s="1"/>
      <c r="D138" s="1"/>
      <c r="E138" s="1"/>
    </row>
    <row r="139" spans="1:6" ht="21.75" customHeight="1">
      <c r="A139" s="89" t="s">
        <v>3</v>
      </c>
      <c r="B139" s="90"/>
      <c r="C139" s="90"/>
      <c r="D139" s="91"/>
      <c r="E139" s="44" t="s">
        <v>7</v>
      </c>
    </row>
    <row r="140" spans="1:6" ht="36" customHeight="1">
      <c r="A140" s="106" t="s">
        <v>139</v>
      </c>
      <c r="B140" s="107"/>
      <c r="C140" s="107"/>
      <c r="D140" s="108"/>
      <c r="E140" s="66"/>
    </row>
    <row r="141" spans="1:6" ht="36" customHeight="1">
      <c r="A141" s="109" t="s">
        <v>84</v>
      </c>
      <c r="B141" s="110"/>
      <c r="C141" s="110"/>
      <c r="D141" s="111"/>
      <c r="E141" s="66"/>
    </row>
    <row r="142" spans="1:6" ht="15.75">
      <c r="A142" s="1"/>
      <c r="B142" s="1"/>
      <c r="C142" s="1"/>
      <c r="D142" s="1"/>
      <c r="E142" s="1"/>
    </row>
    <row r="143" spans="1:6" ht="42.75" customHeight="1">
      <c r="A143" s="112" t="s">
        <v>142</v>
      </c>
      <c r="B143" s="113"/>
      <c r="C143" s="113"/>
      <c r="D143" s="114"/>
      <c r="E143" s="36" t="e">
        <f>ROUND(E140/E141*100,1)</f>
        <v>#DIV/0!</v>
      </c>
    </row>
    <row r="144" spans="1:6" ht="20.25" customHeight="1">
      <c r="A144" s="102" t="s">
        <v>11</v>
      </c>
      <c r="B144" s="103"/>
      <c r="C144" s="103"/>
      <c r="D144" s="104"/>
      <c r="E144" s="69" t="e">
        <f>IF(E143&lt;100,-5,IF(E143&lt;=105,0,IF(E143&lt;=115,1,IF(E143&lt;=120,2,IF(E143&lt;=125,3,IF(E143&lt;=130,4,5))))))</f>
        <v>#DIV/0!</v>
      </c>
      <c r="F144" s="81" t="s">
        <v>201</v>
      </c>
    </row>
    <row r="145" spans="1:6" ht="15.75">
      <c r="A145" s="5"/>
      <c r="B145" s="5"/>
      <c r="C145" s="5"/>
      <c r="D145" s="5"/>
      <c r="E145" s="3"/>
    </row>
    <row r="146" spans="1:6" ht="20.25" customHeight="1">
      <c r="A146" s="89" t="s">
        <v>12</v>
      </c>
      <c r="B146" s="90"/>
      <c r="C146" s="90"/>
      <c r="D146" s="90"/>
      <c r="E146" s="91"/>
    </row>
    <row r="147" spans="1:6" ht="21.75" customHeight="1">
      <c r="A147" s="2" t="s">
        <v>8</v>
      </c>
      <c r="B147" s="89" t="s">
        <v>9</v>
      </c>
      <c r="C147" s="90"/>
      <c r="D147" s="90"/>
      <c r="E147" s="91"/>
    </row>
    <row r="148" spans="1:6" ht="15.75">
      <c r="A148" s="6" t="s">
        <v>13</v>
      </c>
      <c r="B148" s="89">
        <v>5</v>
      </c>
      <c r="C148" s="90"/>
      <c r="D148" s="90"/>
      <c r="E148" s="91"/>
    </row>
    <row r="149" spans="1:6" ht="15.75">
      <c r="A149" s="6" t="s">
        <v>14</v>
      </c>
      <c r="B149" s="89">
        <v>4</v>
      </c>
      <c r="C149" s="90"/>
      <c r="D149" s="90"/>
      <c r="E149" s="91"/>
    </row>
    <row r="150" spans="1:6" ht="15.75">
      <c r="A150" s="6" t="s">
        <v>15</v>
      </c>
      <c r="B150" s="89">
        <v>3</v>
      </c>
      <c r="C150" s="90"/>
      <c r="D150" s="90"/>
      <c r="E150" s="91"/>
    </row>
    <row r="151" spans="1:6" ht="15.75">
      <c r="A151" s="6" t="s">
        <v>16</v>
      </c>
      <c r="B151" s="89">
        <v>2</v>
      </c>
      <c r="C151" s="90"/>
      <c r="D151" s="90"/>
      <c r="E151" s="91"/>
    </row>
    <row r="152" spans="1:6" ht="15.75">
      <c r="A152" s="6" t="s">
        <v>17</v>
      </c>
      <c r="B152" s="89">
        <v>1</v>
      </c>
      <c r="C152" s="90"/>
      <c r="D152" s="90"/>
      <c r="E152" s="91"/>
    </row>
    <row r="153" spans="1:6" ht="15.75">
      <c r="A153" s="6" t="s">
        <v>18</v>
      </c>
      <c r="B153" s="89">
        <v>0</v>
      </c>
      <c r="C153" s="90"/>
      <c r="D153" s="90"/>
      <c r="E153" s="91"/>
    </row>
    <row r="154" spans="1:6" ht="15.75">
      <c r="A154" s="6" t="s">
        <v>19</v>
      </c>
      <c r="B154" s="89">
        <v>-5</v>
      </c>
      <c r="C154" s="90"/>
      <c r="D154" s="90"/>
      <c r="E154" s="91"/>
    </row>
    <row r="155" spans="1:6" ht="15.75">
      <c r="A155" s="17"/>
      <c r="B155" s="34"/>
      <c r="C155" s="34"/>
      <c r="D155" s="34"/>
      <c r="E155" s="35"/>
    </row>
    <row r="156" spans="1:6" ht="19.5" customHeight="1">
      <c r="A156" s="89" t="s">
        <v>3</v>
      </c>
      <c r="B156" s="90"/>
      <c r="C156" s="90"/>
      <c r="D156" s="91"/>
      <c r="E156" s="44" t="s">
        <v>7</v>
      </c>
    </row>
    <row r="157" spans="1:6" ht="36.75" customHeight="1">
      <c r="A157" s="109" t="s">
        <v>141</v>
      </c>
      <c r="B157" s="110"/>
      <c r="C157" s="110"/>
      <c r="D157" s="111"/>
      <c r="E157" s="66"/>
    </row>
    <row r="158" spans="1:6" ht="15.75">
      <c r="A158" s="9"/>
      <c r="B158" s="45"/>
      <c r="C158" s="45"/>
      <c r="D158" s="45"/>
      <c r="E158" s="45"/>
    </row>
    <row r="159" spans="1:6" ht="33" customHeight="1">
      <c r="A159" s="131" t="s">
        <v>156</v>
      </c>
      <c r="B159" s="131"/>
      <c r="C159" s="131"/>
      <c r="D159" s="131"/>
      <c r="E159" s="20" t="e">
        <f>E125/E157*100</f>
        <v>#DIV/0!</v>
      </c>
    </row>
    <row r="160" spans="1:6" ht="19.5" customHeight="1">
      <c r="A160" s="102" t="s">
        <v>11</v>
      </c>
      <c r="B160" s="103"/>
      <c r="C160" s="103"/>
      <c r="D160" s="104"/>
      <c r="E160" s="69" t="e">
        <f>IF(E159&lt;100,-5,IF(AND((E159&gt;=100),(E159&lt;=105)),0,IF(AND((E159&gt;105),(E159&lt;=120)),2,IF(AND((E159&gt;120),(E159&lt;=140)),3,IF(E159&gt;140,5,0)))))</f>
        <v>#DIV/0!</v>
      </c>
      <c r="F160" s="81" t="s">
        <v>201</v>
      </c>
    </row>
    <row r="161" spans="1:5" ht="15.75">
      <c r="A161" s="5"/>
      <c r="B161" s="5"/>
      <c r="C161" s="5"/>
      <c r="D161" s="5"/>
      <c r="E161" s="3"/>
    </row>
    <row r="162" spans="1:5" ht="23.25" customHeight="1">
      <c r="A162" s="89" t="s">
        <v>12</v>
      </c>
      <c r="B162" s="90"/>
      <c r="C162" s="90"/>
      <c r="D162" s="90"/>
      <c r="E162" s="91"/>
    </row>
    <row r="163" spans="1:5" ht="18.75" customHeight="1">
      <c r="A163" s="52" t="s">
        <v>8</v>
      </c>
      <c r="B163" s="89" t="s">
        <v>9</v>
      </c>
      <c r="C163" s="90"/>
      <c r="D163" s="90"/>
      <c r="E163" s="91"/>
    </row>
    <row r="164" spans="1:5" ht="15.75">
      <c r="A164" s="27" t="s">
        <v>32</v>
      </c>
      <c r="B164" s="97">
        <v>-5</v>
      </c>
      <c r="C164" s="97"/>
      <c r="D164" s="97"/>
      <c r="E164" s="97"/>
    </row>
    <row r="165" spans="1:5" ht="15.75">
      <c r="A165" s="21" t="s">
        <v>33</v>
      </c>
      <c r="B165" s="97">
        <v>0</v>
      </c>
      <c r="C165" s="97"/>
      <c r="D165" s="97"/>
      <c r="E165" s="97"/>
    </row>
    <row r="166" spans="1:5" ht="15.75">
      <c r="A166" s="27" t="s">
        <v>53</v>
      </c>
      <c r="B166" s="97">
        <v>2</v>
      </c>
      <c r="C166" s="97"/>
      <c r="D166" s="97"/>
      <c r="E166" s="97"/>
    </row>
    <row r="167" spans="1:5" ht="15.75">
      <c r="A167" s="27" t="s">
        <v>54</v>
      </c>
      <c r="B167" s="97">
        <v>3</v>
      </c>
      <c r="C167" s="97"/>
      <c r="D167" s="97"/>
      <c r="E167" s="97"/>
    </row>
    <row r="168" spans="1:5" ht="15.75">
      <c r="A168" s="27" t="s">
        <v>55</v>
      </c>
      <c r="B168" s="97">
        <v>5</v>
      </c>
      <c r="C168" s="97"/>
      <c r="D168" s="97"/>
      <c r="E168" s="97"/>
    </row>
    <row r="169" spans="1:5" ht="15.75">
      <c r="A169" s="1"/>
      <c r="B169" s="1"/>
      <c r="C169" s="1"/>
      <c r="D169" s="1"/>
      <c r="E169" s="1"/>
    </row>
    <row r="170" spans="1:5" ht="20.25" customHeight="1">
      <c r="A170" s="127" t="s">
        <v>106</v>
      </c>
      <c r="B170" s="128"/>
      <c r="C170" s="128"/>
      <c r="D170" s="128"/>
      <c r="E170" s="129"/>
    </row>
    <row r="171" spans="1:5" ht="63">
      <c r="A171" s="97" t="s">
        <v>3</v>
      </c>
      <c r="B171" s="97"/>
      <c r="C171" s="97"/>
      <c r="D171" s="63" t="s">
        <v>174</v>
      </c>
      <c r="E171" s="63" t="s">
        <v>4</v>
      </c>
    </row>
    <row r="172" spans="1:5" ht="19.5" customHeight="1">
      <c r="A172" s="123" t="s">
        <v>107</v>
      </c>
      <c r="B172" s="124"/>
      <c r="C172" s="125"/>
      <c r="D172" s="66"/>
      <c r="E172" s="48">
        <v>2</v>
      </c>
    </row>
    <row r="173" spans="1:5" ht="20.25" customHeight="1">
      <c r="A173" s="123" t="s">
        <v>108</v>
      </c>
      <c r="B173" s="124"/>
      <c r="C173" s="125"/>
      <c r="D173" s="66"/>
      <c r="E173" s="48">
        <v>2</v>
      </c>
    </row>
    <row r="174" spans="1:5" ht="19.5" customHeight="1">
      <c r="A174" s="109" t="s">
        <v>109</v>
      </c>
      <c r="B174" s="110"/>
      <c r="C174" s="111"/>
      <c r="D174" s="66"/>
      <c r="E174" s="48">
        <v>1</v>
      </c>
    </row>
    <row r="175" spans="1:5" ht="40.5" customHeight="1">
      <c r="A175" s="123" t="s">
        <v>31</v>
      </c>
      <c r="B175" s="124"/>
      <c r="C175" s="125"/>
      <c r="D175" s="66"/>
      <c r="E175" s="48">
        <v>2</v>
      </c>
    </row>
    <row r="176" spans="1:5" ht="32.25" customHeight="1">
      <c r="A176" s="123" t="s">
        <v>110</v>
      </c>
      <c r="B176" s="124"/>
      <c r="C176" s="125"/>
      <c r="D176" s="66"/>
      <c r="E176" s="48">
        <v>2</v>
      </c>
    </row>
    <row r="177" spans="1:5" ht="20.25" customHeight="1">
      <c r="A177" s="109" t="s">
        <v>111</v>
      </c>
      <c r="B177" s="110"/>
      <c r="C177" s="111"/>
      <c r="D177" s="66"/>
      <c r="E177" s="7">
        <v>1</v>
      </c>
    </row>
    <row r="178" spans="1:5" ht="18.75" customHeight="1">
      <c r="A178" s="123" t="s">
        <v>20</v>
      </c>
      <c r="B178" s="124"/>
      <c r="C178" s="125"/>
      <c r="D178" s="66"/>
      <c r="E178" s="7">
        <v>1</v>
      </c>
    </row>
    <row r="179" spans="1:5" ht="30" customHeight="1">
      <c r="A179" s="123" t="s">
        <v>145</v>
      </c>
      <c r="B179" s="124"/>
      <c r="C179" s="125"/>
      <c r="D179" s="66"/>
      <c r="E179" s="48">
        <v>1</v>
      </c>
    </row>
    <row r="180" spans="1:5" ht="39" customHeight="1">
      <c r="A180" s="123" t="s">
        <v>112</v>
      </c>
      <c r="B180" s="124"/>
      <c r="C180" s="125"/>
      <c r="D180" s="66"/>
      <c r="E180" s="48">
        <v>1</v>
      </c>
    </row>
    <row r="181" spans="1:5" ht="50.25" customHeight="1">
      <c r="A181" s="109" t="s">
        <v>134</v>
      </c>
      <c r="B181" s="110"/>
      <c r="C181" s="111"/>
      <c r="D181" s="66"/>
      <c r="E181" s="48">
        <v>2</v>
      </c>
    </row>
    <row r="182" spans="1:5" ht="36.75" customHeight="1">
      <c r="A182" s="109" t="s">
        <v>113</v>
      </c>
      <c r="B182" s="110"/>
      <c r="C182" s="111"/>
      <c r="D182" s="66"/>
      <c r="E182" s="48">
        <v>2</v>
      </c>
    </row>
    <row r="183" spans="1:5" ht="21.75" customHeight="1">
      <c r="A183" s="123" t="s">
        <v>114</v>
      </c>
      <c r="B183" s="124"/>
      <c r="C183" s="125"/>
      <c r="D183" s="66"/>
      <c r="E183" s="48">
        <v>1</v>
      </c>
    </row>
    <row r="184" spans="1:5" ht="18.75" customHeight="1">
      <c r="A184" s="123" t="s">
        <v>115</v>
      </c>
      <c r="B184" s="103"/>
      <c r="C184" s="104"/>
      <c r="D184" s="66"/>
      <c r="E184" s="48">
        <v>2</v>
      </c>
    </row>
    <row r="185" spans="1:5" ht="36" customHeight="1">
      <c r="A185" s="123" t="s">
        <v>116</v>
      </c>
      <c r="B185" s="124"/>
      <c r="C185" s="125"/>
      <c r="D185" s="66"/>
      <c r="E185" s="48">
        <v>1</v>
      </c>
    </row>
    <row r="186" spans="1:5" ht="54" customHeight="1">
      <c r="A186" s="123" t="s">
        <v>146</v>
      </c>
      <c r="B186" s="124"/>
      <c r="C186" s="125"/>
      <c r="D186" s="66"/>
      <c r="E186" s="48">
        <v>2</v>
      </c>
    </row>
    <row r="187" spans="1:5" ht="23.25" customHeight="1">
      <c r="A187" s="123" t="s">
        <v>117</v>
      </c>
      <c r="B187" s="124"/>
      <c r="C187" s="125"/>
      <c r="D187" s="66"/>
      <c r="E187" s="48">
        <v>1</v>
      </c>
    </row>
    <row r="188" spans="1:5" ht="22.5" customHeight="1">
      <c r="A188" s="143" t="s">
        <v>21</v>
      </c>
      <c r="B188" s="144"/>
      <c r="C188" s="145"/>
      <c r="D188" s="66"/>
      <c r="E188" s="10">
        <v>1</v>
      </c>
    </row>
    <row r="189" spans="1:5" ht="18.75" customHeight="1">
      <c r="A189" s="121" t="s">
        <v>171</v>
      </c>
      <c r="B189" s="126"/>
      <c r="C189" s="122"/>
      <c r="D189" s="66"/>
      <c r="E189" s="10">
        <v>2</v>
      </c>
    </row>
    <row r="190" spans="1:5" ht="33" customHeight="1">
      <c r="A190" s="121" t="s">
        <v>172</v>
      </c>
      <c r="B190" s="126"/>
      <c r="C190" s="122"/>
      <c r="D190" s="66"/>
      <c r="E190" s="10">
        <v>2</v>
      </c>
    </row>
    <row r="191" spans="1:5" ht="39" customHeight="1">
      <c r="A191" s="106" t="s">
        <v>180</v>
      </c>
      <c r="B191" s="107"/>
      <c r="C191" s="108"/>
      <c r="D191" s="66"/>
      <c r="E191" s="10">
        <v>2</v>
      </c>
    </row>
    <row r="192" spans="1:5" ht="33" customHeight="1">
      <c r="A192" s="119" t="s">
        <v>135</v>
      </c>
      <c r="B192" s="119"/>
      <c r="C192" s="119"/>
      <c r="D192" s="66"/>
      <c r="E192" s="48">
        <v>1</v>
      </c>
    </row>
    <row r="193" spans="1:5" ht="33" customHeight="1">
      <c r="A193" s="120" t="s">
        <v>136</v>
      </c>
      <c r="B193" s="120"/>
      <c r="C193" s="120"/>
      <c r="D193" s="66"/>
      <c r="E193" s="48">
        <v>1</v>
      </c>
    </row>
    <row r="194" spans="1:5" ht="33.75" customHeight="1">
      <c r="A194" s="123" t="s">
        <v>168</v>
      </c>
      <c r="B194" s="124"/>
      <c r="C194" s="125"/>
      <c r="D194" s="66"/>
      <c r="E194" s="48">
        <v>3</v>
      </c>
    </row>
    <row r="195" spans="1:5" ht="33.75" customHeight="1">
      <c r="A195" s="123" t="s">
        <v>169</v>
      </c>
      <c r="B195" s="124"/>
      <c r="C195" s="125"/>
      <c r="D195" s="66"/>
      <c r="E195" s="48">
        <v>2</v>
      </c>
    </row>
    <row r="196" spans="1:5" ht="36.75" customHeight="1">
      <c r="A196" s="123" t="s">
        <v>170</v>
      </c>
      <c r="B196" s="124"/>
      <c r="C196" s="125"/>
      <c r="D196" s="66"/>
      <c r="E196" s="48">
        <v>1</v>
      </c>
    </row>
    <row r="197" spans="1:5" ht="15.75">
      <c r="A197" s="54"/>
      <c r="B197" s="54"/>
      <c r="C197" s="54"/>
      <c r="D197" s="54"/>
      <c r="E197" s="54"/>
    </row>
    <row r="198" spans="1:5" ht="29.25" customHeight="1">
      <c r="A198" s="109" t="s">
        <v>175</v>
      </c>
      <c r="B198" s="110"/>
      <c r="C198" s="110"/>
      <c r="D198" s="110"/>
      <c r="E198" s="111"/>
    </row>
    <row r="199" spans="1:5" ht="15.75">
      <c r="A199" s="123"/>
      <c r="B199" s="124"/>
      <c r="C199" s="125"/>
      <c r="D199" s="66"/>
      <c r="E199" s="48">
        <v>1</v>
      </c>
    </row>
    <row r="200" spans="1:5" ht="15.75">
      <c r="A200" s="123"/>
      <c r="B200" s="124"/>
      <c r="C200" s="125"/>
      <c r="D200" s="66"/>
      <c r="E200" s="48">
        <v>1</v>
      </c>
    </row>
    <row r="201" spans="1:5" ht="15.75">
      <c r="A201" s="123"/>
      <c r="B201" s="124"/>
      <c r="C201" s="125"/>
      <c r="D201" s="66"/>
      <c r="E201" s="48">
        <v>1</v>
      </c>
    </row>
    <row r="202" spans="1:5" ht="15.75">
      <c r="A202" s="123"/>
      <c r="B202" s="124"/>
      <c r="C202" s="125"/>
      <c r="D202" s="66"/>
      <c r="E202" s="48">
        <v>1</v>
      </c>
    </row>
    <row r="203" spans="1:5" ht="15.75">
      <c r="A203" s="109"/>
      <c r="B203" s="110"/>
      <c r="C203" s="111"/>
      <c r="D203" s="66"/>
      <c r="E203" s="48">
        <v>1</v>
      </c>
    </row>
    <row r="204" spans="1:5" ht="15.75">
      <c r="A204" s="123"/>
      <c r="B204" s="124"/>
      <c r="C204" s="125"/>
      <c r="D204" s="66"/>
      <c r="E204" s="48">
        <v>1</v>
      </c>
    </row>
    <row r="205" spans="1:5" ht="15.75">
      <c r="A205" s="123"/>
      <c r="B205" s="124"/>
      <c r="C205" s="125"/>
      <c r="D205" s="66"/>
      <c r="E205" s="48">
        <v>1</v>
      </c>
    </row>
    <row r="206" spans="1:5" ht="15.75">
      <c r="A206" s="123"/>
      <c r="B206" s="124"/>
      <c r="C206" s="125"/>
      <c r="D206" s="66"/>
      <c r="E206" s="48">
        <v>1</v>
      </c>
    </row>
    <row r="207" spans="1:5" ht="15.75">
      <c r="A207" s="123"/>
      <c r="B207" s="124"/>
      <c r="C207" s="125"/>
      <c r="D207" s="66"/>
      <c r="E207" s="48">
        <v>1</v>
      </c>
    </row>
    <row r="208" spans="1:5" ht="15.75">
      <c r="A208" s="109"/>
      <c r="B208" s="110"/>
      <c r="C208" s="111"/>
      <c r="D208" s="66"/>
      <c r="E208" s="48">
        <v>1</v>
      </c>
    </row>
    <row r="209" spans="1:6" ht="15.75">
      <c r="A209" s="123"/>
      <c r="B209" s="124"/>
      <c r="C209" s="125"/>
      <c r="D209" s="66"/>
      <c r="E209" s="48">
        <v>1</v>
      </c>
    </row>
    <row r="210" spans="1:6" ht="15.75">
      <c r="A210" s="109"/>
      <c r="B210" s="110"/>
      <c r="C210" s="111"/>
      <c r="D210" s="66"/>
      <c r="E210" s="48">
        <v>1</v>
      </c>
    </row>
    <row r="211" spans="1:6" ht="15.75">
      <c r="A211" s="102" t="s">
        <v>22</v>
      </c>
      <c r="B211" s="103"/>
      <c r="C211" s="103"/>
      <c r="D211" s="104"/>
      <c r="E211" s="69">
        <f>SUMIF(D172:D196,"V",E172:E196)+SUMIF(D199:D210,"V",E199:E210)</f>
        <v>0</v>
      </c>
      <c r="F211" s="81" t="s">
        <v>201</v>
      </c>
    </row>
    <row r="212" spans="1:6" ht="15.75">
      <c r="A212" s="5"/>
      <c r="B212" s="5"/>
      <c r="C212" s="5"/>
      <c r="D212" s="5"/>
      <c r="E212" s="3"/>
    </row>
    <row r="213" spans="1:6" ht="23.25" customHeight="1">
      <c r="A213" s="161" t="s">
        <v>69</v>
      </c>
      <c r="B213" s="162"/>
      <c r="C213" s="162"/>
      <c r="D213" s="162"/>
      <c r="E213" s="163"/>
    </row>
    <row r="214" spans="1:6" ht="24" customHeight="1">
      <c r="A214" s="89" t="s">
        <v>3</v>
      </c>
      <c r="B214" s="90"/>
      <c r="C214" s="90"/>
      <c r="D214" s="90"/>
      <c r="E214" s="91"/>
    </row>
    <row r="215" spans="1:6" ht="69" customHeight="1">
      <c r="A215" s="136" t="s">
        <v>195</v>
      </c>
      <c r="B215" s="136"/>
      <c r="C215" s="136"/>
      <c r="D215" s="136"/>
      <c r="E215" s="66"/>
    </row>
    <row r="216" spans="1:6" ht="18.75" customHeight="1">
      <c r="A216" s="102" t="s">
        <v>11</v>
      </c>
      <c r="B216" s="103"/>
      <c r="C216" s="103"/>
      <c r="D216" s="104"/>
      <c r="E216" s="69">
        <f>IF(E215&lt;1,0,IF(AND((E215&gt;=1),(E215&lt;=3)),1,IF(AND((E215&gt;3),(E215&lt;=5)),2,IF(E215&gt;5,3))))</f>
        <v>0</v>
      </c>
      <c r="F216" s="81" t="s">
        <v>201</v>
      </c>
    </row>
    <row r="217" spans="1:6" ht="15.75" customHeight="1">
      <c r="A217" s="89"/>
      <c r="B217" s="90"/>
      <c r="C217" s="90"/>
      <c r="D217" s="90"/>
      <c r="E217" s="91"/>
    </row>
    <row r="218" spans="1:6" ht="20.25" customHeight="1">
      <c r="A218" s="97" t="s">
        <v>12</v>
      </c>
      <c r="B218" s="97"/>
      <c r="C218" s="97"/>
      <c r="D218" s="97"/>
      <c r="E218" s="97"/>
    </row>
    <row r="219" spans="1:6" ht="19.5" customHeight="1">
      <c r="A219" s="48" t="s">
        <v>34</v>
      </c>
      <c r="B219" s="89" t="s">
        <v>9</v>
      </c>
      <c r="C219" s="90"/>
      <c r="D219" s="90"/>
      <c r="E219" s="91"/>
    </row>
    <row r="220" spans="1:6" ht="51.75" customHeight="1">
      <c r="A220" s="27" t="s">
        <v>157</v>
      </c>
      <c r="B220" s="97">
        <v>0</v>
      </c>
      <c r="C220" s="97"/>
      <c r="D220" s="97"/>
      <c r="E220" s="97"/>
    </row>
    <row r="221" spans="1:6" ht="15.75" customHeight="1">
      <c r="A221" s="21" t="s">
        <v>119</v>
      </c>
      <c r="B221" s="97">
        <v>1</v>
      </c>
      <c r="C221" s="97"/>
      <c r="D221" s="97"/>
      <c r="E221" s="97"/>
    </row>
    <row r="222" spans="1:6" ht="15.75" customHeight="1">
      <c r="A222" s="27" t="s">
        <v>120</v>
      </c>
      <c r="B222" s="97">
        <v>2</v>
      </c>
      <c r="C222" s="97"/>
      <c r="D222" s="97"/>
      <c r="E222" s="97"/>
    </row>
    <row r="223" spans="1:6" ht="15.75">
      <c r="A223" s="27" t="s">
        <v>121</v>
      </c>
      <c r="B223" s="97">
        <v>3</v>
      </c>
      <c r="C223" s="97"/>
      <c r="D223" s="97"/>
      <c r="E223" s="97"/>
    </row>
    <row r="224" spans="1:6" ht="15.75">
      <c r="A224" s="54"/>
      <c r="B224" s="54"/>
      <c r="C224" s="54"/>
      <c r="D224" s="54"/>
      <c r="E224" s="54"/>
    </row>
    <row r="225" spans="1:6" ht="21.75" customHeight="1">
      <c r="A225" s="98" t="s">
        <v>128</v>
      </c>
      <c r="B225" s="99"/>
      <c r="C225" s="99"/>
      <c r="D225" s="99"/>
      <c r="E225" s="100"/>
    </row>
    <row r="226" spans="1:6" ht="63">
      <c r="A226" s="97" t="s">
        <v>3</v>
      </c>
      <c r="B226" s="97"/>
      <c r="C226" s="97"/>
      <c r="D226" s="64" t="s">
        <v>174</v>
      </c>
      <c r="E226" s="2" t="s">
        <v>4</v>
      </c>
    </row>
    <row r="227" spans="1:6" ht="54" customHeight="1">
      <c r="A227" s="177" t="s">
        <v>163</v>
      </c>
      <c r="B227" s="177"/>
      <c r="C227" s="177"/>
      <c r="D227" s="66"/>
      <c r="E227" s="16">
        <v>3</v>
      </c>
    </row>
    <row r="228" spans="1:6" ht="38.25" customHeight="1">
      <c r="A228" s="177" t="s">
        <v>130</v>
      </c>
      <c r="B228" s="177"/>
      <c r="C228" s="177"/>
      <c r="D228" s="66"/>
      <c r="E228" s="56">
        <v>2</v>
      </c>
    </row>
    <row r="229" spans="1:6" ht="18.75" customHeight="1">
      <c r="A229" s="102" t="s">
        <v>9</v>
      </c>
      <c r="B229" s="103"/>
      <c r="C229" s="103"/>
      <c r="D229" s="104"/>
      <c r="E229" s="71">
        <f>SUMIF(D227:D228,"V",E227:E228)</f>
        <v>0</v>
      </c>
      <c r="F229" s="81" t="s">
        <v>201</v>
      </c>
    </row>
    <row r="230" spans="1:6" ht="15.75">
      <c r="A230" s="87"/>
      <c r="B230" s="88"/>
      <c r="C230" s="88"/>
      <c r="D230" s="88"/>
      <c r="E230" s="88"/>
    </row>
    <row r="231" spans="1:6" ht="21" customHeight="1">
      <c r="A231" s="89" t="s">
        <v>3</v>
      </c>
      <c r="B231" s="90"/>
      <c r="C231" s="90"/>
      <c r="D231" s="91"/>
      <c r="E231" s="44" t="s">
        <v>7</v>
      </c>
    </row>
    <row r="232" spans="1:6" ht="51.75" customHeight="1">
      <c r="A232" s="121" t="s">
        <v>164</v>
      </c>
      <c r="B232" s="126"/>
      <c r="C232" s="126"/>
      <c r="D232" s="122"/>
      <c r="E232" s="66"/>
    </row>
    <row r="233" spans="1:6" ht="54" customHeight="1">
      <c r="A233" s="168" t="s">
        <v>165</v>
      </c>
      <c r="B233" s="169"/>
      <c r="C233" s="169"/>
      <c r="D233" s="170"/>
      <c r="E233" s="74" t="e">
        <f>E232/E88*100</f>
        <v>#DIV/0!</v>
      </c>
      <c r="F233" s="75" t="s">
        <v>201</v>
      </c>
    </row>
    <row r="234" spans="1:6" ht="15.75">
      <c r="A234" s="168" t="s">
        <v>22</v>
      </c>
      <c r="B234" s="169"/>
      <c r="C234" s="169"/>
      <c r="D234" s="170"/>
      <c r="E234" s="71" t="e">
        <f>IF(AND((E233&gt;=0),(E233&lt;=3)),0,IF(AND((E233&gt;=15.1),(E233&lt;=30)),1,IF(AND((E233&gt;=30.001),(E233&lt;=50)),3,IF(E233&gt;=50.1,5,0))))</f>
        <v>#DIV/0!</v>
      </c>
      <c r="F234" s="75" t="s">
        <v>201</v>
      </c>
    </row>
    <row r="235" spans="1:6" ht="23.25" customHeight="1">
      <c r="A235" s="92" t="s">
        <v>80</v>
      </c>
      <c r="B235" s="93"/>
      <c r="C235" s="93"/>
      <c r="D235" s="93"/>
      <c r="E235" s="93"/>
    </row>
    <row r="236" spans="1:6" ht="24" customHeight="1">
      <c r="A236" s="97" t="s">
        <v>12</v>
      </c>
      <c r="B236" s="97"/>
      <c r="C236" s="97"/>
      <c r="D236" s="97"/>
      <c r="E236" s="97"/>
    </row>
    <row r="237" spans="1:6" ht="23.25" customHeight="1">
      <c r="A237" s="52" t="s">
        <v>8</v>
      </c>
      <c r="B237" s="89" t="s">
        <v>9</v>
      </c>
      <c r="C237" s="90"/>
      <c r="D237" s="90"/>
      <c r="E237" s="91"/>
    </row>
    <row r="238" spans="1:6" ht="15.75">
      <c r="A238" s="21" t="s">
        <v>140</v>
      </c>
      <c r="B238" s="97">
        <v>0</v>
      </c>
      <c r="C238" s="97"/>
      <c r="D238" s="97"/>
      <c r="E238" s="97"/>
    </row>
    <row r="239" spans="1:6" ht="15.75">
      <c r="A239" s="65" t="s">
        <v>48</v>
      </c>
      <c r="B239" s="97">
        <v>1</v>
      </c>
      <c r="C239" s="97"/>
      <c r="D239" s="97"/>
      <c r="E239" s="97"/>
    </row>
    <row r="240" spans="1:6" ht="15.75">
      <c r="A240" s="65" t="s">
        <v>138</v>
      </c>
      <c r="B240" s="97">
        <v>3</v>
      </c>
      <c r="C240" s="97"/>
      <c r="D240" s="97"/>
      <c r="E240" s="97"/>
    </row>
    <row r="241" spans="1:6" ht="15.75">
      <c r="A241" s="27" t="s">
        <v>137</v>
      </c>
      <c r="B241" s="97">
        <v>5</v>
      </c>
      <c r="C241" s="97"/>
      <c r="D241" s="97"/>
      <c r="E241" s="97"/>
    </row>
    <row r="242" spans="1:6" ht="15.75">
      <c r="A242" s="55"/>
      <c r="B242" s="55"/>
      <c r="C242" s="55"/>
      <c r="D242" s="14"/>
      <c r="E242" s="13"/>
    </row>
    <row r="243" spans="1:6" ht="39.75" customHeight="1">
      <c r="A243" s="89" t="s">
        <v>3</v>
      </c>
      <c r="B243" s="90"/>
      <c r="C243" s="90"/>
      <c r="D243" s="91"/>
      <c r="E243" s="44" t="s">
        <v>23</v>
      </c>
    </row>
    <row r="244" spans="1:6" ht="72" customHeight="1">
      <c r="A244" s="118" t="s">
        <v>162</v>
      </c>
      <c r="B244" s="118"/>
      <c r="C244" s="118"/>
      <c r="D244" s="118"/>
      <c r="E244" s="66"/>
    </row>
    <row r="245" spans="1:6" s="80" customFormat="1" ht="10.5">
      <c r="A245" s="76"/>
      <c r="B245" s="77"/>
      <c r="C245" s="77"/>
      <c r="D245" s="78"/>
      <c r="E245" s="79"/>
    </row>
    <row r="246" spans="1:6" ht="70.5" customHeight="1">
      <c r="A246" s="132" t="s">
        <v>161</v>
      </c>
      <c r="B246" s="133"/>
      <c r="C246" s="133"/>
      <c r="D246" s="134"/>
      <c r="E246" s="20" t="e">
        <f>E244/E88*100</f>
        <v>#DIV/0!</v>
      </c>
    </row>
    <row r="247" spans="1:6" ht="23.25" customHeight="1">
      <c r="A247" s="127" t="s">
        <v>11</v>
      </c>
      <c r="B247" s="128"/>
      <c r="C247" s="128"/>
      <c r="D247" s="129"/>
      <c r="E247" s="69" t="e">
        <f>IF(E246&lt;50,0,IF(AND((E246&gt;=50),(E246&lt;70)),2,IF(AND((E246&gt;=70),(E246&lt;80)),3,IF(E246&gt;=80,5,0))))</f>
        <v>#DIV/0!</v>
      </c>
      <c r="F247" s="81" t="s">
        <v>201</v>
      </c>
    </row>
    <row r="248" spans="1:6" ht="23.25" customHeight="1">
      <c r="A248" s="167" t="s">
        <v>12</v>
      </c>
      <c r="B248" s="167"/>
      <c r="C248" s="167"/>
      <c r="D248" s="167"/>
      <c r="E248" s="167"/>
    </row>
    <row r="249" spans="1:6" ht="20.25" customHeight="1">
      <c r="A249" s="56" t="s">
        <v>37</v>
      </c>
      <c r="B249" s="89" t="s">
        <v>9</v>
      </c>
      <c r="C249" s="90"/>
      <c r="D249" s="90"/>
      <c r="E249" s="91"/>
    </row>
    <row r="250" spans="1:6" ht="15.75">
      <c r="A250" s="19" t="s">
        <v>35</v>
      </c>
      <c r="B250" s="87">
        <v>0</v>
      </c>
      <c r="C250" s="88"/>
      <c r="D250" s="88"/>
      <c r="E250" s="175"/>
    </row>
    <row r="251" spans="1:6" ht="15.75">
      <c r="A251" s="19" t="s">
        <v>59</v>
      </c>
      <c r="B251" s="87">
        <v>2</v>
      </c>
      <c r="C251" s="88"/>
      <c r="D251" s="88"/>
      <c r="E251" s="175"/>
    </row>
    <row r="252" spans="1:6" ht="15.75">
      <c r="A252" s="19" t="s">
        <v>60</v>
      </c>
      <c r="B252" s="87">
        <v>3</v>
      </c>
      <c r="C252" s="88"/>
      <c r="D252" s="88"/>
      <c r="E252" s="175"/>
    </row>
    <row r="253" spans="1:6" ht="15.75">
      <c r="A253" s="19" t="s">
        <v>61</v>
      </c>
      <c r="B253" s="87">
        <v>5</v>
      </c>
      <c r="C253" s="88"/>
      <c r="D253" s="88"/>
      <c r="E253" s="175"/>
    </row>
    <row r="254" spans="1:6" ht="15.75">
      <c r="A254" s="94"/>
      <c r="B254" s="95"/>
      <c r="C254" s="95"/>
      <c r="D254" s="95"/>
      <c r="E254" s="96"/>
    </row>
    <row r="255" spans="1:6" ht="22.5" customHeight="1">
      <c r="A255" s="98" t="s">
        <v>129</v>
      </c>
      <c r="B255" s="99"/>
      <c r="C255" s="99"/>
      <c r="D255" s="99"/>
      <c r="E255" s="100"/>
    </row>
    <row r="256" spans="1:6" ht="63">
      <c r="A256" s="115" t="s">
        <v>3</v>
      </c>
      <c r="B256" s="116"/>
      <c r="C256" s="117"/>
      <c r="D256" s="52" t="s">
        <v>174</v>
      </c>
      <c r="E256" s="44" t="s">
        <v>4</v>
      </c>
    </row>
    <row r="257" spans="1:6" ht="41.25" customHeight="1">
      <c r="A257" s="176" t="s">
        <v>147</v>
      </c>
      <c r="B257" s="176"/>
      <c r="C257" s="176"/>
      <c r="D257" s="66"/>
      <c r="E257" s="52">
        <v>5</v>
      </c>
    </row>
    <row r="258" spans="1:6" ht="36.75" customHeight="1">
      <c r="A258" s="101" t="s">
        <v>197</v>
      </c>
      <c r="B258" s="101"/>
      <c r="C258" s="101"/>
      <c r="D258" s="66"/>
      <c r="E258" s="52">
        <v>3</v>
      </c>
    </row>
    <row r="259" spans="1:6" ht="21" customHeight="1">
      <c r="A259" s="102" t="s">
        <v>22</v>
      </c>
      <c r="B259" s="103"/>
      <c r="C259" s="103"/>
      <c r="D259" s="104"/>
      <c r="E259" s="69">
        <f>SUMIF(D257:D258,"V",E257:E258)</f>
        <v>0</v>
      </c>
      <c r="F259" s="81" t="s">
        <v>201</v>
      </c>
    </row>
    <row r="260" spans="1:6" ht="15.75">
      <c r="A260" s="5"/>
      <c r="B260" s="5"/>
      <c r="C260" s="5"/>
      <c r="D260" s="5"/>
      <c r="E260" s="26"/>
    </row>
    <row r="261" spans="1:6" ht="66" customHeight="1">
      <c r="A261" s="89" t="s">
        <v>3</v>
      </c>
      <c r="B261" s="90"/>
      <c r="C261" s="91"/>
      <c r="D261" s="2" t="s">
        <v>174</v>
      </c>
      <c r="E261" s="2" t="s">
        <v>4</v>
      </c>
    </row>
    <row r="262" spans="1:6" ht="52.5" customHeight="1">
      <c r="A262" s="132" t="s">
        <v>196</v>
      </c>
      <c r="B262" s="133"/>
      <c r="C262" s="134"/>
      <c r="D262" s="66"/>
      <c r="E262" s="52">
        <v>3</v>
      </c>
    </row>
    <row r="263" spans="1:6" ht="21.75" customHeight="1">
      <c r="A263" s="102" t="s">
        <v>22</v>
      </c>
      <c r="B263" s="103"/>
      <c r="C263" s="103"/>
      <c r="D263" s="104"/>
      <c r="E263" s="69">
        <f>SUMIF(D262,"V",E262)</f>
        <v>0</v>
      </c>
      <c r="F263" s="81" t="s">
        <v>201</v>
      </c>
    </row>
    <row r="264" spans="1:6" ht="15.75">
      <c r="A264" s="1"/>
      <c r="B264" s="1"/>
      <c r="C264" s="1"/>
      <c r="D264" s="1"/>
      <c r="E264" s="1"/>
    </row>
    <row r="265" spans="1:6" ht="18.75" customHeight="1">
      <c r="A265" s="89" t="s">
        <v>3</v>
      </c>
      <c r="B265" s="91"/>
      <c r="C265" s="44" t="s">
        <v>5</v>
      </c>
      <c r="D265" s="44" t="s">
        <v>6</v>
      </c>
      <c r="E265" s="44" t="s">
        <v>7</v>
      </c>
    </row>
    <row r="266" spans="1:6" ht="36.75" customHeight="1">
      <c r="A266" s="106" t="s">
        <v>158</v>
      </c>
      <c r="B266" s="107"/>
      <c r="C266" s="66"/>
      <c r="D266" s="66"/>
      <c r="E266" s="66"/>
    </row>
    <row r="267" spans="1:6" ht="54.75" customHeight="1">
      <c r="A267" s="106" t="s">
        <v>159</v>
      </c>
      <c r="B267" s="108"/>
      <c r="C267" s="62" t="e">
        <f>C266/C88*100</f>
        <v>#DIV/0!</v>
      </c>
      <c r="D267" s="62" t="e">
        <f>D266/D88*100</f>
        <v>#DIV/0!</v>
      </c>
      <c r="E267" s="62" t="e">
        <f>E266/E88*100</f>
        <v>#DIV/0!</v>
      </c>
      <c r="F267" s="81" t="s">
        <v>201</v>
      </c>
    </row>
    <row r="268" spans="1:6" ht="17.25" customHeight="1">
      <c r="A268" s="38"/>
      <c r="B268" s="39"/>
      <c r="C268" s="31"/>
      <c r="D268" s="32"/>
      <c r="E268" s="15"/>
    </row>
    <row r="269" spans="1:6" ht="49.5" customHeight="1">
      <c r="A269" s="158" t="s">
        <v>160</v>
      </c>
      <c r="B269" s="159"/>
      <c r="C269" s="159"/>
      <c r="D269" s="160"/>
      <c r="E269" s="62" t="e">
        <f>AVERAGE(C267:E267)</f>
        <v>#DIV/0!</v>
      </c>
    </row>
    <row r="270" spans="1:6" ht="20.25" customHeight="1">
      <c r="A270" s="127" t="s">
        <v>198</v>
      </c>
      <c r="B270" s="128"/>
      <c r="C270" s="128"/>
      <c r="D270" s="129"/>
      <c r="E270" s="69" t="e">
        <f>IF(E269&lt;=20,0,IF(AND((E269&gt;20),(E269&lt;=50)),3,IF(E269&gt;50,5,0)))</f>
        <v>#DIV/0!</v>
      </c>
      <c r="F270" s="81" t="s">
        <v>201</v>
      </c>
    </row>
    <row r="271" spans="1:6" ht="23.25" customHeight="1">
      <c r="A271" s="167" t="s">
        <v>12</v>
      </c>
      <c r="B271" s="167"/>
      <c r="C271" s="167"/>
      <c r="D271" s="167"/>
      <c r="E271" s="167"/>
    </row>
    <row r="272" spans="1:6" ht="21.75" customHeight="1">
      <c r="A272" s="56" t="s">
        <v>36</v>
      </c>
      <c r="B272" s="89" t="s">
        <v>9</v>
      </c>
      <c r="C272" s="90"/>
      <c r="D272" s="90"/>
      <c r="E272" s="91"/>
    </row>
    <row r="273" spans="1:7" ht="18.75" customHeight="1">
      <c r="A273" s="60" t="s">
        <v>63</v>
      </c>
      <c r="B273" s="167">
        <v>0</v>
      </c>
      <c r="C273" s="167"/>
      <c r="D273" s="167"/>
      <c r="E273" s="167"/>
    </row>
    <row r="274" spans="1:7" ht="18" customHeight="1">
      <c r="A274" s="60" t="s">
        <v>62</v>
      </c>
      <c r="B274" s="167">
        <v>3</v>
      </c>
      <c r="C274" s="167"/>
      <c r="D274" s="167"/>
      <c r="E274" s="167"/>
    </row>
    <row r="275" spans="1:7" ht="19.5" customHeight="1">
      <c r="A275" s="60" t="s">
        <v>64</v>
      </c>
      <c r="B275" s="167">
        <v>5</v>
      </c>
      <c r="C275" s="167"/>
      <c r="D275" s="167"/>
      <c r="E275" s="167"/>
    </row>
    <row r="276" spans="1:7" ht="15.75">
      <c r="A276" s="54"/>
      <c r="B276" s="54"/>
      <c r="C276" s="54"/>
      <c r="D276" s="54"/>
      <c r="E276" s="54"/>
    </row>
    <row r="277" spans="1:7" ht="23.25" customHeight="1">
      <c r="A277" s="89" t="s">
        <v>3</v>
      </c>
      <c r="B277" s="90"/>
      <c r="C277" s="90"/>
      <c r="D277" s="91"/>
      <c r="E277" s="44" t="s">
        <v>7</v>
      </c>
    </row>
    <row r="278" spans="1:7" ht="18.75" customHeight="1">
      <c r="A278" s="127" t="s">
        <v>70</v>
      </c>
      <c r="B278" s="128"/>
      <c r="C278" s="128"/>
      <c r="D278" s="129"/>
      <c r="E278" s="20" t="e">
        <f>(E88-D88)/E88*100</f>
        <v>#DIV/0!</v>
      </c>
    </row>
    <row r="279" spans="1:7" ht="21" customHeight="1">
      <c r="A279" s="127" t="s">
        <v>198</v>
      </c>
      <c r="B279" s="128"/>
      <c r="C279" s="128"/>
      <c r="D279" s="129"/>
      <c r="E279" s="69" t="e">
        <f>IF(E278&gt;=50,0,IF(AND((E278&gt;=20),(E278&lt;50)),3,IF(E278&lt;20,5,0)))</f>
        <v>#DIV/0!</v>
      </c>
      <c r="F279" s="81" t="s">
        <v>201</v>
      </c>
    </row>
    <row r="280" spans="1:7" ht="24" customHeight="1">
      <c r="A280" s="167" t="s">
        <v>12</v>
      </c>
      <c r="B280" s="167"/>
      <c r="C280" s="167"/>
      <c r="D280" s="167"/>
      <c r="E280" s="167"/>
    </row>
    <row r="281" spans="1:7" ht="21.75" customHeight="1">
      <c r="A281" s="56" t="s">
        <v>36</v>
      </c>
      <c r="B281" s="89" t="s">
        <v>9</v>
      </c>
      <c r="C281" s="90"/>
      <c r="D281" s="90"/>
      <c r="E281" s="91"/>
    </row>
    <row r="282" spans="1:7" ht="19.5" customHeight="1">
      <c r="A282" s="60" t="s">
        <v>65</v>
      </c>
      <c r="B282" s="167">
        <v>0</v>
      </c>
      <c r="C282" s="167"/>
      <c r="D282" s="167"/>
      <c r="E282" s="167"/>
    </row>
    <row r="283" spans="1:7" ht="18.75" customHeight="1">
      <c r="A283" s="60" t="s">
        <v>66</v>
      </c>
      <c r="B283" s="167">
        <v>3</v>
      </c>
      <c r="C283" s="167"/>
      <c r="D283" s="167"/>
      <c r="E283" s="167"/>
    </row>
    <row r="284" spans="1:7" ht="20.25" customHeight="1">
      <c r="A284" s="60" t="s">
        <v>67</v>
      </c>
      <c r="B284" s="167">
        <v>5</v>
      </c>
      <c r="C284" s="167"/>
      <c r="D284" s="167"/>
      <c r="E284" s="167"/>
    </row>
    <row r="285" spans="1:7" ht="15.75">
      <c r="A285" s="13"/>
      <c r="B285" s="13"/>
      <c r="C285" s="13"/>
      <c r="D285" s="13"/>
      <c r="E285" s="13"/>
    </row>
    <row r="286" spans="1:7" ht="23.25" customHeight="1">
      <c r="A286" s="171" t="s">
        <v>24</v>
      </c>
      <c r="B286" s="172"/>
      <c r="C286" s="172"/>
      <c r="D286" s="173"/>
      <c r="E286" s="82">
        <f>SUM(IF(ISNUMBER(E13),E13,0),IF(ISNUMBER(E22),E22,0),IF(ISNUMBER(E64),E64,0),IF(ISNUMBER(E68),E68,0),IF(ISNUMBER(E76),E76,0),IF(ISNUMBER(E95),E95,0),IF(ISNUMBER(E104),E104,0),IF(ISNUMBER(E118),E118,0),IF(ISNUMBER(E131),E131,0),IF(ISNUMBER(E144),E144,0),IF(ISNUMBER(E160),E160,0),IF(ISNUMBER(E211),E211,0),IF(ISNUMBER(E216),E216,0),IF(ISNUMBER(E229),E229,0),IF(ISNUMBER(E234),E234,0),IF(ISNUMBER(E247),E247,0),IF(ISNUMBER(E259),E259,0),IF(ISNUMBER(E263),E263,0),IF(ISNUMBER(E270),E270,0),IF(ISNUMBER(E279),E279,0))</f>
        <v>0</v>
      </c>
      <c r="F286" s="75" t="s">
        <v>201</v>
      </c>
      <c r="G286">
        <v>145</v>
      </c>
    </row>
    <row r="287" spans="1:7" ht="15.75">
      <c r="A287" s="5"/>
      <c r="B287" s="5"/>
      <c r="C287" s="5"/>
      <c r="D287" s="5"/>
      <c r="E287" s="1"/>
    </row>
    <row r="288" spans="1:7" ht="15.75">
      <c r="A288" s="13"/>
      <c r="B288" s="13"/>
      <c r="C288" s="13"/>
      <c r="E288" s="67"/>
    </row>
    <row r="289" spans="1:5" ht="15.75" customHeight="1">
      <c r="A289" s="58" t="s">
        <v>177</v>
      </c>
      <c r="B289" s="58"/>
      <c r="C289" s="174" t="s">
        <v>25</v>
      </c>
      <c r="D289" s="174"/>
      <c r="E289" s="174"/>
    </row>
    <row r="290" spans="1:5" ht="15.75" customHeight="1">
      <c r="B290" s="53" t="s">
        <v>176</v>
      </c>
      <c r="C290" s="166" t="s">
        <v>26</v>
      </c>
      <c r="D290" s="166"/>
      <c r="E290" s="166"/>
    </row>
    <row r="291" spans="1:5" ht="15.75" customHeight="1">
      <c r="A291" s="8" t="s">
        <v>178</v>
      </c>
      <c r="B291" s="57"/>
      <c r="C291" s="166" t="s">
        <v>25</v>
      </c>
      <c r="D291" s="166"/>
      <c r="E291" s="166"/>
    </row>
    <row r="292" spans="1:5" ht="22.5" customHeight="1">
      <c r="B292" s="53" t="s">
        <v>179</v>
      </c>
      <c r="C292" s="166" t="s">
        <v>26</v>
      </c>
      <c r="D292" s="166"/>
      <c r="E292" s="166"/>
    </row>
    <row r="293" spans="1:5" ht="15.75">
      <c r="A293" s="40" t="s">
        <v>27</v>
      </c>
      <c r="B293" s="40"/>
      <c r="C293" s="47"/>
      <c r="D293" s="47"/>
      <c r="E293" s="47"/>
    </row>
    <row r="294" spans="1:5" ht="15.75">
      <c r="A294" s="1"/>
      <c r="B294" s="1"/>
      <c r="C294" s="1"/>
      <c r="D294" s="1"/>
      <c r="E294" s="1"/>
    </row>
    <row r="295" spans="1:5" ht="15.75">
      <c r="A295" s="46" t="s">
        <v>28</v>
      </c>
      <c r="B295" s="4"/>
      <c r="C295" s="164"/>
      <c r="D295" s="164"/>
      <c r="E295" s="164"/>
    </row>
    <row r="296" spans="1:5" ht="15.75">
      <c r="A296" s="9"/>
      <c r="B296" s="9"/>
      <c r="C296" s="164"/>
      <c r="D296" s="164"/>
      <c r="E296" s="164"/>
    </row>
    <row r="297" spans="1:5" ht="15.75">
      <c r="A297" s="68"/>
      <c r="B297" s="9"/>
      <c r="C297" s="164"/>
      <c r="D297" s="164"/>
      <c r="E297" s="164"/>
    </row>
    <row r="298" spans="1:5" ht="15.75">
      <c r="A298" s="9"/>
      <c r="B298" s="9"/>
      <c r="C298" s="164"/>
      <c r="D298" s="164"/>
      <c r="E298" s="164"/>
    </row>
    <row r="299" spans="1:5" ht="15.75">
      <c r="A299" s="9"/>
      <c r="B299" s="9"/>
      <c r="C299" s="164"/>
      <c r="D299" s="164"/>
      <c r="E299" s="164"/>
    </row>
    <row r="300" spans="1:5" ht="15.75">
      <c r="A300" s="165"/>
      <c r="B300" s="165"/>
      <c r="C300" s="164"/>
      <c r="D300" s="164"/>
      <c r="E300" s="164"/>
    </row>
  </sheetData>
  <mergeCells count="307">
    <mergeCell ref="A15:E15"/>
    <mergeCell ref="B80:E80"/>
    <mergeCell ref="A226:C226"/>
    <mergeCell ref="A227:C227"/>
    <mergeCell ref="A196:C196"/>
    <mergeCell ref="A198:E198"/>
    <mergeCell ref="A199:C199"/>
    <mergeCell ref="C112:E112"/>
    <mergeCell ref="A195:C195"/>
    <mergeCell ref="A213:E213"/>
    <mergeCell ref="A206:C206"/>
    <mergeCell ref="A207:C207"/>
    <mergeCell ref="A208:C208"/>
    <mergeCell ref="A209:C209"/>
    <mergeCell ref="A210:C210"/>
    <mergeCell ref="A194:C194"/>
    <mergeCell ref="B221:E221"/>
    <mergeCell ref="B222:E222"/>
    <mergeCell ref="B223:E223"/>
    <mergeCell ref="A211:D211"/>
    <mergeCell ref="B219:E219"/>
    <mergeCell ref="B220:E220"/>
    <mergeCell ref="A184:C184"/>
    <mergeCell ref="A175:C175"/>
    <mergeCell ref="A228:C228"/>
    <mergeCell ref="A243:D243"/>
    <mergeCell ref="A265:B265"/>
    <mergeCell ref="A247:D247"/>
    <mergeCell ref="B249:E249"/>
    <mergeCell ref="B250:E250"/>
    <mergeCell ref="B251:E251"/>
    <mergeCell ref="A146:E146"/>
    <mergeCell ref="A10:C10"/>
    <mergeCell ref="A33:E33"/>
    <mergeCell ref="A34:B34"/>
    <mergeCell ref="C34:E34"/>
    <mergeCell ref="A35:B35"/>
    <mergeCell ref="C35:E35"/>
    <mergeCell ref="A36:B36"/>
    <mergeCell ref="C36:E36"/>
    <mergeCell ref="A37:B37"/>
    <mergeCell ref="C37:E37"/>
    <mergeCell ref="A26:E26"/>
    <mergeCell ref="A27:B27"/>
    <mergeCell ref="C27:E27"/>
    <mergeCell ref="A28:B28"/>
    <mergeCell ref="C28:E28"/>
    <mergeCell ref="A29:B29"/>
    <mergeCell ref="B240:E240"/>
    <mergeCell ref="B241:E241"/>
    <mergeCell ref="A244:D244"/>
    <mergeCell ref="A248:E248"/>
    <mergeCell ref="A255:E255"/>
    <mergeCell ref="A246:D246"/>
    <mergeCell ref="A229:D229"/>
    <mergeCell ref="A19:B19"/>
    <mergeCell ref="B284:E284"/>
    <mergeCell ref="A257:C257"/>
    <mergeCell ref="A256:C256"/>
    <mergeCell ref="A270:D270"/>
    <mergeCell ref="A271:E271"/>
    <mergeCell ref="A267:B267"/>
    <mergeCell ref="A269:D269"/>
    <mergeCell ref="A263:D263"/>
    <mergeCell ref="B272:E272"/>
    <mergeCell ref="B273:E273"/>
    <mergeCell ref="A266:B266"/>
    <mergeCell ref="A261:C261"/>
    <mergeCell ref="A262:C262"/>
    <mergeCell ref="B238:E238"/>
    <mergeCell ref="B239:E239"/>
    <mergeCell ref="A234:D234"/>
    <mergeCell ref="A286:D286"/>
    <mergeCell ref="C289:E289"/>
    <mergeCell ref="C290:E290"/>
    <mergeCell ref="A60:E60"/>
    <mergeCell ref="A102:E102"/>
    <mergeCell ref="A200:C200"/>
    <mergeCell ref="A201:C201"/>
    <mergeCell ref="A202:C202"/>
    <mergeCell ref="A203:C203"/>
    <mergeCell ref="A204:C204"/>
    <mergeCell ref="A205:C205"/>
    <mergeCell ref="A94:D94"/>
    <mergeCell ref="A113:C113"/>
    <mergeCell ref="A114:E114"/>
    <mergeCell ref="A176:C176"/>
    <mergeCell ref="A177:C177"/>
    <mergeCell ref="A185:C185"/>
    <mergeCell ref="A186:C186"/>
    <mergeCell ref="A187:C187"/>
    <mergeCell ref="A189:C189"/>
    <mergeCell ref="A231:D231"/>
    <mergeCell ref="A232:D232"/>
    <mergeCell ref="B252:E252"/>
    <mergeCell ref="B253:E253"/>
    <mergeCell ref="B85:E85"/>
    <mergeCell ref="A120:E120"/>
    <mergeCell ref="B154:E154"/>
    <mergeCell ref="C299:E299"/>
    <mergeCell ref="A300:B300"/>
    <mergeCell ref="C300:E300"/>
    <mergeCell ref="C291:E291"/>
    <mergeCell ref="C292:E292"/>
    <mergeCell ref="C295:E295"/>
    <mergeCell ref="C296:E296"/>
    <mergeCell ref="B274:E274"/>
    <mergeCell ref="B275:E275"/>
    <mergeCell ref="A277:D277"/>
    <mergeCell ref="A279:D279"/>
    <mergeCell ref="A280:E280"/>
    <mergeCell ref="B281:E281"/>
    <mergeCell ref="B282:E282"/>
    <mergeCell ref="B283:E283"/>
    <mergeCell ref="A278:D278"/>
    <mergeCell ref="C297:E297"/>
    <mergeCell ref="C298:E298"/>
    <mergeCell ref="A233:D233"/>
    <mergeCell ref="A236:E236"/>
    <mergeCell ref="B237:E237"/>
    <mergeCell ref="C99:E99"/>
    <mergeCell ref="C100:E100"/>
    <mergeCell ref="A182:C182"/>
    <mergeCell ref="A183:C183"/>
    <mergeCell ref="A61:C61"/>
    <mergeCell ref="A62:C62"/>
    <mergeCell ref="A63:C63"/>
    <mergeCell ref="A64:D64"/>
    <mergeCell ref="A215:D215"/>
    <mergeCell ref="A70:B70"/>
    <mergeCell ref="C101:E101"/>
    <mergeCell ref="A98:B98"/>
    <mergeCell ref="A99:B99"/>
    <mergeCell ref="A100:B100"/>
    <mergeCell ref="A101:B101"/>
    <mergeCell ref="A71:B71"/>
    <mergeCell ref="C110:E110"/>
    <mergeCell ref="C111:E111"/>
    <mergeCell ref="A107:B107"/>
    <mergeCell ref="A108:B108"/>
    <mergeCell ref="A130:D130"/>
    <mergeCell ref="A75:D75"/>
    <mergeCell ref="A76:D76"/>
    <mergeCell ref="A78:E78"/>
    <mergeCell ref="C50:E50"/>
    <mergeCell ref="A51:B51"/>
    <mergeCell ref="C51:E51"/>
    <mergeCell ref="A53:E53"/>
    <mergeCell ref="A54:B54"/>
    <mergeCell ref="C54:E54"/>
    <mergeCell ref="A216:D216"/>
    <mergeCell ref="A218:E218"/>
    <mergeCell ref="A87:B87"/>
    <mergeCell ref="A88:B88"/>
    <mergeCell ref="A89:B89"/>
    <mergeCell ref="A90:B90"/>
    <mergeCell ref="A91:B91"/>
    <mergeCell ref="A95:D95"/>
    <mergeCell ref="A214:E214"/>
    <mergeCell ref="A188:C188"/>
    <mergeCell ref="A139:D139"/>
    <mergeCell ref="B148:E148"/>
    <mergeCell ref="B149:E149"/>
    <mergeCell ref="B150:E150"/>
    <mergeCell ref="B151:E151"/>
    <mergeCell ref="B152:E152"/>
    <mergeCell ref="A174:C174"/>
    <mergeCell ref="A191:C191"/>
    <mergeCell ref="B83:E83"/>
    <mergeCell ref="C41:E41"/>
    <mergeCell ref="A42:B42"/>
    <mergeCell ref="C42:E42"/>
    <mergeCell ref="A31:B31"/>
    <mergeCell ref="C31:E31"/>
    <mergeCell ref="A32:B32"/>
    <mergeCell ref="C32:E32"/>
    <mergeCell ref="A38:B38"/>
    <mergeCell ref="C38:E38"/>
    <mergeCell ref="C39:E39"/>
    <mergeCell ref="A56:B56"/>
    <mergeCell ref="C56:E56"/>
    <mergeCell ref="A58:B58"/>
    <mergeCell ref="C58:E58"/>
    <mergeCell ref="C55:E55"/>
    <mergeCell ref="A47:E47"/>
    <mergeCell ref="A48:B48"/>
    <mergeCell ref="C48:E48"/>
    <mergeCell ref="A49:B49"/>
    <mergeCell ref="C49:E49"/>
    <mergeCell ref="A52:B52"/>
    <mergeCell ref="C52:E52"/>
    <mergeCell ref="A50:B50"/>
    <mergeCell ref="B79:E79"/>
    <mergeCell ref="A40:E40"/>
    <mergeCell ref="A41:B41"/>
    <mergeCell ref="A181:C181"/>
    <mergeCell ref="A59:E59"/>
    <mergeCell ref="A73:B73"/>
    <mergeCell ref="A66:C66"/>
    <mergeCell ref="A67:C67"/>
    <mergeCell ref="A131:D131"/>
    <mergeCell ref="A133:E133"/>
    <mergeCell ref="B82:E82"/>
    <mergeCell ref="B84:E84"/>
    <mergeCell ref="A121:C121"/>
    <mergeCell ref="B81:E81"/>
    <mergeCell ref="A106:E106"/>
    <mergeCell ref="A125:C125"/>
    <mergeCell ref="A126:C126"/>
    <mergeCell ref="A127:C127"/>
    <mergeCell ref="A128:C128"/>
    <mergeCell ref="A179:C179"/>
    <mergeCell ref="A180:C180"/>
    <mergeCell ref="A171:C171"/>
    <mergeCell ref="A172:C172"/>
    <mergeCell ref="A173:C173"/>
    <mergeCell ref="A1:E1"/>
    <mergeCell ref="A2:E2"/>
    <mergeCell ref="A3:E3"/>
    <mergeCell ref="A4:E4"/>
    <mergeCell ref="A5:E5"/>
    <mergeCell ref="A7:E7"/>
    <mergeCell ref="A44:B44"/>
    <mergeCell ref="C44:E44"/>
    <mergeCell ref="A45:B45"/>
    <mergeCell ref="C45:E45"/>
    <mergeCell ref="A22:D22"/>
    <mergeCell ref="A23:E23"/>
    <mergeCell ref="A24:E24"/>
    <mergeCell ref="A25:B25"/>
    <mergeCell ref="C25:E25"/>
    <mergeCell ref="A43:B43"/>
    <mergeCell ref="C43:E43"/>
    <mergeCell ref="A9:C9"/>
    <mergeCell ref="C29:E29"/>
    <mergeCell ref="A30:B30"/>
    <mergeCell ref="C30:E30"/>
    <mergeCell ref="A17:B17"/>
    <mergeCell ref="A18:B18"/>
    <mergeCell ref="A13:D13"/>
    <mergeCell ref="A8:C8"/>
    <mergeCell ref="A12:C12"/>
    <mergeCell ref="A156:D156"/>
    <mergeCell ref="A157:D157"/>
    <mergeCell ref="A159:D159"/>
    <mergeCell ref="A160:D160"/>
    <mergeCell ref="A162:E162"/>
    <mergeCell ref="B163:E163"/>
    <mergeCell ref="B165:E165"/>
    <mergeCell ref="A16:B16"/>
    <mergeCell ref="A97:E97"/>
    <mergeCell ref="A21:D21"/>
    <mergeCell ref="A57:B57"/>
    <mergeCell ref="C57:E57"/>
    <mergeCell ref="A55:B55"/>
    <mergeCell ref="A93:E93"/>
    <mergeCell ref="A92:B92"/>
    <mergeCell ref="A39:B39"/>
    <mergeCell ref="A68:D68"/>
    <mergeCell ref="A103:E103"/>
    <mergeCell ref="A72:B72"/>
    <mergeCell ref="C98:E98"/>
    <mergeCell ref="A46:B46"/>
    <mergeCell ref="C46:E46"/>
    <mergeCell ref="C109:E109"/>
    <mergeCell ref="A116:C116"/>
    <mergeCell ref="A115:C115"/>
    <mergeCell ref="A117:C117"/>
    <mergeCell ref="A109:B109"/>
    <mergeCell ref="A110:B110"/>
    <mergeCell ref="A111:B111"/>
    <mergeCell ref="A192:C192"/>
    <mergeCell ref="A193:C193"/>
    <mergeCell ref="A178:C178"/>
    <mergeCell ref="B164:E164"/>
    <mergeCell ref="A190:C190"/>
    <mergeCell ref="B166:E166"/>
    <mergeCell ref="B167:E167"/>
    <mergeCell ref="B168:E168"/>
    <mergeCell ref="B147:E147"/>
    <mergeCell ref="A170:E170"/>
    <mergeCell ref="A118:D118"/>
    <mergeCell ref="A144:D144"/>
    <mergeCell ref="A11:C11"/>
    <mergeCell ref="A230:E230"/>
    <mergeCell ref="A217:E217"/>
    <mergeCell ref="A235:E235"/>
    <mergeCell ref="A254:E254"/>
    <mergeCell ref="A65:E65"/>
    <mergeCell ref="A225:E225"/>
    <mergeCell ref="A258:C258"/>
    <mergeCell ref="A259:D259"/>
    <mergeCell ref="A104:D104"/>
    <mergeCell ref="A105:E105"/>
    <mergeCell ref="B153:E153"/>
    <mergeCell ref="A140:D140"/>
    <mergeCell ref="A141:D141"/>
    <mergeCell ref="A143:D143"/>
    <mergeCell ref="B134:E134"/>
    <mergeCell ref="B135:E135"/>
    <mergeCell ref="B136:E136"/>
    <mergeCell ref="B137:E137"/>
    <mergeCell ref="A122:C122"/>
    <mergeCell ref="A123:C123"/>
    <mergeCell ref="A124:C124"/>
    <mergeCell ref="C107:E107"/>
    <mergeCell ref="C108:E108"/>
  </mergeCells>
  <dataValidations count="2">
    <dataValidation type="list" operator="equal" allowBlank="1" showInputMessage="1" showErrorMessage="1" sqref="D242 D257:D258 D172:D196 D115:D117 D67 D62:D63 D9:D12 D227:D228 D262 D199:D210">
      <formula1>"V"</formula1>
    </dataValidation>
    <dataValidation type="list" allowBlank="1" showInputMessage="1" showErrorMessage="1" sqref="E104">
      <formula1>"1, 2, 3, 5"</formula1>
    </dataValidation>
  </dataValidations>
  <pageMargins left="0.23622047244094491" right="0.23622047244094491" top="0.74803149606299213" bottom="0.74803149606299213" header="0.31496062992125984" footer="0.31496062992125984"/>
  <pageSetup paperSize="9" scale="9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Номинация 15</vt:lpstr>
      <vt:lpstr>'Номинация 15'!Область_печати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LjDD в. LvuN</dc:creator>
  <cp:lastModifiedBy>AshikhminDV</cp:lastModifiedBy>
  <cp:lastPrinted>2018-05-17T08:52:33Z</cp:lastPrinted>
  <dcterms:created xsi:type="dcterms:W3CDTF">2018-03-06T10:00:44Z</dcterms:created>
  <dcterms:modified xsi:type="dcterms:W3CDTF">2018-05-18T13:52:39Z</dcterms:modified>
</cp:coreProperties>
</file>