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35" yWindow="180" windowWidth="11550" windowHeight="11805" tabRatio="592"/>
  </bookViews>
  <sheets>
    <sheet name="Номинация 16" sheetId="2" r:id="rId1"/>
  </sheets>
  <definedNames>
    <definedName name="_xlnm.Print_Area" localSheetId="0">'Номинация 16'!$A$1:$E$279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3" i="2"/>
  <c r="E214" s="1"/>
  <c r="E104"/>
  <c r="D104"/>
  <c r="D69"/>
  <c r="E69"/>
  <c r="C69"/>
  <c r="E244" l="1"/>
  <c r="E240"/>
  <c r="E209"/>
  <c r="E196"/>
  <c r="E191"/>
  <c r="E98"/>
  <c r="E64"/>
  <c r="E60"/>
  <c r="E12"/>
  <c r="E226" l="1"/>
  <c r="D106" l="1"/>
  <c r="E106"/>
  <c r="E105"/>
  <c r="E139" s="1"/>
  <c r="E140" s="1"/>
  <c r="D105"/>
  <c r="E260"/>
  <c r="E261" s="1"/>
  <c r="E248"/>
  <c r="D248"/>
  <c r="C248"/>
  <c r="E227"/>
  <c r="E123"/>
  <c r="E124" s="1"/>
  <c r="E18"/>
  <c r="D18"/>
  <c r="C18"/>
  <c r="E71"/>
  <c r="E72" s="1"/>
  <c r="E250" l="1"/>
  <c r="E251" s="1"/>
  <c r="E20"/>
  <c r="E107"/>
  <c r="E108"/>
  <c r="E110" l="1"/>
  <c r="E111" s="1"/>
  <c r="E269" l="1"/>
  <c r="F4" s="1"/>
</calcChain>
</file>

<file path=xl/comments1.xml><?xml version="1.0" encoding="utf-8"?>
<comments xmlns="http://schemas.openxmlformats.org/spreadsheetml/2006/main">
  <authors>
    <author>Анна В. Майорова</author>
    <author>user</author>
    <author>VarakutaMV</author>
  </authors>
  <commentList>
    <comment ref="A4" authorId="0">
      <text>
        <r>
          <rPr>
            <b/>
            <sz val="12"/>
            <color indexed="81"/>
            <rFont val="Times New Roman"/>
            <family val="1"/>
            <charset val="204"/>
          </rPr>
          <t>Согласно Письму Департамента налоговой и таможенной политики Минфина России от 19 июня 2017 г. N 03-01-11/37874 "О предоставлении налоговых льгот и преференций хозяйственным обществам, единственным учредителем которых являются общественные организации инвалидов, и уставной капитал которых полностью состоит из вкладов указанных организаций", в целях налогообложения инвалиды должны составлять не менее 50 процентов от общего числа работников и доля расходов на оплату труда инвалидов в расходах на оплату труда должна составлять не менее 25 процентов.</t>
        </r>
      </text>
    </comment>
    <comment ref="A9" authorId="0">
      <text>
        <r>
          <rPr>
            <b/>
            <sz val="12"/>
            <color indexed="81"/>
            <rFont val="Times New Roman"/>
            <family val="1"/>
            <charset val="204"/>
          </rPr>
          <t>Например, план по трудовой адаптации инвалида на рабочем месте; порядок по организации сопровождения инвалида на рабочем месте и т.д.</t>
        </r>
      </text>
    </comment>
    <comment ref="E15" authorId="0">
      <text>
        <r>
          <rPr>
            <b/>
            <sz val="12"/>
            <color indexed="81"/>
            <rFont val="Times New Roman"/>
            <family val="1"/>
            <charset val="204"/>
          </rPr>
          <t>Например, Г(т) - 1 - 2017 год, Г(т) - 2 - 2016 год, Г(т) - 3 - 2015 год</t>
        </r>
      </text>
    </comment>
    <comment ref="A16" authorId="1">
      <text>
        <r>
          <rPr>
            <b/>
            <sz val="12"/>
            <color indexed="81"/>
            <rFont val="Times New Roman"/>
            <family val="1"/>
            <charset val="204"/>
          </rPr>
          <t xml:space="preserve">Источник:
данные первичной кадровой учетной документации, такие как форма "Информация о наличии вакантных рабочих мест (должностей), созданных или выделенных рабочих местах для трудоустройства инвалидов в соответствии с установленной квотой, локальных нормативных актах, содержащих сведения о данных рабочих местах" или иная форма. Вышеуказанная форма предоставляется организацией в органы службы занятости субъекта РФ ежемесячно, ее название и содержание могут отличаться в зависимости от местоположения организации. </t>
        </r>
      </text>
    </comment>
    <comment ref="A17" authorId="0">
      <text>
        <r>
          <rPr>
            <b/>
            <sz val="12"/>
            <color indexed="81"/>
            <rFont val="Times New Roman"/>
            <family val="1"/>
            <charset val="204"/>
          </rPr>
          <t>Источник:
данные первичной учетной документации, такие как форма по КНД 1110018 "Сведения о среднесписочной численности работников за предшествующий календарный год" и др.</t>
        </r>
      </text>
    </comment>
    <comment ref="A23" authorId="0">
      <text>
        <r>
          <rPr>
            <b/>
            <sz val="12"/>
            <color indexed="81"/>
            <rFont val="Times New Roman"/>
            <family val="1"/>
            <charset val="204"/>
          </rPr>
          <t xml:space="preserve">Согласно Письму Департамента налоговой и таможенной политики Минфина России от 19 июня 2017 г. N 03-01-11/37874 "О предоставлении налоговых льгот и преференций хозяйственным обществам, единственным учредителем которых являются общественные организации инвалидов, и уставной капитал которых полностью состоит из вкладов указанных организаций", в целях налогообложения инвалиды должны составлять не менее 50 процентов от общего числа работников
</t>
        </r>
      </text>
    </comment>
    <comment ref="A58" authorId="0">
      <text>
        <r>
          <rPr>
            <b/>
            <sz val="11"/>
            <color indexed="81"/>
            <rFont val="Times New Roman"/>
            <family val="1"/>
            <charset val="204"/>
          </rPr>
          <t>Согласно статье 22 Федерального закона от 24.11.1995 N 181-ФЗ "О социальной защите инвалидов в Российской Федерации", специальные рабочие места для трудоустройства инвалидов - это рабочие места, требующие дополнительных мер по организации труда, включая адаптацию основного и вспомогательного оборудования, технического и организационного оснащения, дополнительного оснащения и обеспечения техническими приспособлениями с учетом индивидуальных возможностей инвалидов. 
Специальные рабочие места для трудоустройства инвалидов оснащаются (оборудуются) работодателями с учетом нарушенных функций инвалидов и ограничений их жизнедеятельности в соответствии с основными требованиями к такому оснащению (оборудованию) указанных рабочих мест, определенными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труда и социальной защиты населения.</t>
        </r>
      </text>
    </comment>
    <comment ref="A67" authorId="0">
      <text>
        <r>
          <rPr>
            <b/>
            <sz val="12"/>
            <color indexed="81"/>
            <rFont val="Times New Roman"/>
            <family val="1"/>
            <charset val="204"/>
          </rPr>
          <t>Документы, обосновывающие затраты юридического лица (индивидуального предпринимателя), связанные с выполнением мероприятий по созданию (сохранению) специальных рабочих мест по инвалидов</t>
        </r>
      </text>
    </comment>
    <comment ref="A68" authorId="0">
      <text>
        <r>
          <rPr>
            <b/>
            <sz val="11"/>
            <color indexed="81"/>
            <rFont val="Times New Roman"/>
            <family val="1"/>
            <charset val="204"/>
          </rPr>
          <t>Необходимо предоставить справку из службы занятости о размере компенсации произведенных затрат или об отсутствии компенсаций этих затрат или отсутствии субсидий на указанные цели</t>
        </r>
      </text>
    </comment>
    <comment ref="A121" authorId="2">
      <text>
        <r>
          <rPr>
            <b/>
            <sz val="12"/>
            <color indexed="81"/>
            <rFont val="Times New Roman"/>
            <family val="1"/>
            <charset val="204"/>
          </rPr>
          <t xml:space="preserve">Источник:
http://potrebkor.ru/prozhitochnyi-minimum.html 
Данные необходимо брать исходя из местонахождения организации (региона) за 4 квартал 2017 года
</t>
        </r>
      </text>
    </comment>
    <comment ref="A151" authorId="1">
      <text>
        <r>
          <rPr>
            <b/>
            <sz val="12"/>
            <color indexed="81"/>
            <rFont val="Times New Roman"/>
            <family val="1"/>
            <charset val="204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171" authorId="0">
      <text>
        <r>
          <rPr>
            <b/>
            <sz val="11"/>
            <color indexed="81"/>
            <rFont val="Times New Roman"/>
            <family val="1"/>
            <charset val="204"/>
          </rPr>
          <t>Согласно статье 23 ФЗ от 24.11.1995 N 181-ФЗ "О социальной защите инвалидов в Российской Федерации" инвалидам предоставляется ежегодный отпуск не менее 30 календарных дней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<sst xmlns="http://schemas.openxmlformats.org/spreadsheetml/2006/main" count="292" uniqueCount="190">
  <si>
    <t>(наименование юридического лица, филиала - заявителя)</t>
  </si>
  <si>
    <t>Сведения</t>
  </si>
  <si>
    <t>Наименование показателя</t>
  </si>
  <si>
    <t>Коли-чество баллов</t>
  </si>
  <si>
    <t>Г(т) - 3</t>
  </si>
  <si>
    <t>Г(т) - 2</t>
  </si>
  <si>
    <t xml:space="preserve"> Г(т) - 1</t>
  </si>
  <si>
    <t>Критерии оценки, %</t>
  </si>
  <si>
    <t>Количество баллов</t>
  </si>
  <si>
    <t>-</t>
  </si>
  <si>
    <r>
      <t xml:space="preserve">Количество баллов </t>
    </r>
    <r>
      <rPr>
        <sz val="12"/>
        <rFont val="Times New Roman"/>
        <family val="1"/>
        <charset val="204"/>
      </rPr>
      <t>(согласно нижеприведенной таблице)</t>
    </r>
  </si>
  <si>
    <t>Оценка показателя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</si>
  <si>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</si>
  <si>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</si>
  <si>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</si>
  <si>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</si>
  <si>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</si>
  <si>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</si>
  <si>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</si>
  <si>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Отчисления в негосударственный пенсионный фонд</t>
  </si>
  <si>
    <t>Наличие оборудованных мест для занятий физической культурой</t>
  </si>
  <si>
    <t xml:space="preserve">Количество баллов </t>
  </si>
  <si>
    <t>Г(т) - 1 (декабрь)</t>
  </si>
  <si>
    <t>Всего баллов по номинации</t>
  </si>
  <si>
    <t xml:space="preserve">   
________________       
</t>
  </si>
  <si>
    <t xml:space="preserve">  (Ф.И.О.)</t>
  </si>
  <si>
    <t xml:space="preserve">М.П. </t>
  </si>
  <si>
    <t>Дата: «______»__________20___ г.</t>
  </si>
  <si>
    <t>скользящий график работы</t>
  </si>
  <si>
    <t>дистанционная занятость</t>
  </si>
  <si>
    <t xml:space="preserve">Наличие собственной медицинской службы в организации (медсанчасть, медпункт, медкабинет и т.п.) </t>
  </si>
  <si>
    <t>менее 100,0</t>
  </si>
  <si>
    <t>от 100,0 до 105,0</t>
  </si>
  <si>
    <t>Количество баллов (согласно нижеприведенной таблице)</t>
  </si>
  <si>
    <t>Критерии оценки, лет</t>
  </si>
  <si>
    <t>менее 50</t>
  </si>
  <si>
    <t xml:space="preserve">Критерий оценки, % </t>
  </si>
  <si>
    <t>Критерий оценки, в %</t>
  </si>
  <si>
    <t>неполный рабочий день (неделя)</t>
  </si>
  <si>
    <t>2. Создание рабочих мест для инвалидов</t>
  </si>
  <si>
    <t>от 15,1 до 30,0</t>
  </si>
  <si>
    <t>от 30,1 до 50,0</t>
  </si>
  <si>
    <t>от 50,1 и выше</t>
  </si>
  <si>
    <t>от 3,1 до 15,0</t>
  </si>
  <si>
    <t xml:space="preserve">Суммарный фонд начисленной заработной платы инвалидов в организации за год, рублей </t>
  </si>
  <si>
    <t>от 105,1 до 120,0</t>
  </si>
  <si>
    <t>от 120,1 до 140,0</t>
  </si>
  <si>
    <t>более 140,1</t>
  </si>
  <si>
    <t>1. Системность деятельности организации в сфере использования труда инвалидов</t>
  </si>
  <si>
    <t>от 50,0 до 69,9</t>
  </si>
  <si>
    <t>от 70,0 до 79,9</t>
  </si>
  <si>
    <t>от 80,0 и больше</t>
  </si>
  <si>
    <t>от 20,1 до 50,0</t>
  </si>
  <si>
    <t>до 20,0</t>
  </si>
  <si>
    <t>от 50,1 и больше</t>
  </si>
  <si>
    <t>от 50,0 и более</t>
  </si>
  <si>
    <t>от 20,0 до 49,9</t>
  </si>
  <si>
    <t>от 0 до 19,9</t>
  </si>
  <si>
    <t>3. Оплата труда и социальный пакет инвалидов</t>
  </si>
  <si>
    <t>4. Сохранение и развитие занятости инвалидов</t>
  </si>
  <si>
    <t>4.7. Коэффициент текучести кадров (среди инвалидов), %</t>
  </si>
  <si>
    <t>от 100,1 и выше</t>
  </si>
  <si>
    <t>Критерий оценки (доля определенного типа трудового договора у инвалидов среди всех трудовых договоров, заключенных с инвалидами в организации)</t>
  </si>
  <si>
    <t>Преимущественно договора, заключенные на неопределенный срок (более 50%)</t>
  </si>
  <si>
    <t>Доля договоров, заключенных на неопределенный срок, более 90%</t>
  </si>
  <si>
    <t>* - значение заполняется вручную согласно нижепреведенной таблице в соответствии со шкалой</t>
  </si>
  <si>
    <t>Оценка показателя**</t>
  </si>
  <si>
    <r>
      <t xml:space="preserve">Количество баллов </t>
    </r>
    <r>
      <rPr>
        <sz val="12"/>
        <rFont val="Times New Roman"/>
        <family val="1"/>
        <charset val="204"/>
      </rPr>
      <t>(согласно нижеприведенной таблице)*</t>
    </r>
  </si>
  <si>
    <t>* Значение заполняется вручную согласно нижеприведенной таблице в соответствии со шкалой</t>
  </si>
  <si>
    <t>Величина прожиточного минимума трудоспособного населения в регионе в 4 квартале года предшествующего конкурсу, рублей</t>
  </si>
  <si>
    <t xml:space="preserve">Среднесписоная численность работников в организации (за исключением инвалидов), человек </t>
  </si>
  <si>
    <t>Наличие укомплектованных работниками специальных рабочих мест для инвалидов</t>
  </si>
  <si>
    <t>Доля инвалидов в общей численности работников организации, %</t>
  </si>
  <si>
    <t xml:space="preserve">Наличие специальных рабочих мест для инвалидов, финансируемых (софинансируемых) с использованием средств работодателя </t>
  </si>
  <si>
    <t>3.4. Социальный пакет</t>
  </si>
  <si>
    <t>Предоставление жилья работникам</t>
  </si>
  <si>
    <t>Оплата аренды жилья работникам</t>
  </si>
  <si>
    <t>Предоставление работникам беспроцентных денежных ссуд на приобретение жилья</t>
  </si>
  <si>
    <t>Добровольное страхование здоровья работников (обеспечение полисами добровольного медицинского страхования)</t>
  </si>
  <si>
    <t>Предоставление работникам беспроцентных денежных ссуд на лечение</t>
  </si>
  <si>
    <t>Доплата до фактического заработка в случае временной невозможности выполнения трудовых обязанностей инвалидам (например, плановая реабилитация и пр.)</t>
  </si>
  <si>
    <t>Оплата (или компенсация стоимости) путевок в детские оздоровительные лагеря и др. для детей работников</t>
  </si>
  <si>
    <t>Оплата питания работников в течение рабочего времени</t>
  </si>
  <si>
    <t>Оплата культурно-массовых мероприятий для работников</t>
  </si>
  <si>
    <t>Возмещение платы работников за содержание детей в дошкольных и общеобразовательных учреждениях</t>
  </si>
  <si>
    <t>Оплата (частичное) лечение табакокурения за счет средств предприятия</t>
  </si>
  <si>
    <t>1.1. Наличие в коллективном договоре и/или других локальных нормативных актах расширенного перечня льгот для инвалидов по сравнению с предусмотренным законодательством</t>
  </si>
  <si>
    <t>от 1 года до 3 лет</t>
  </si>
  <si>
    <t>от 3 до 5 лет</t>
  </si>
  <si>
    <t>от 5 лет и более</t>
  </si>
  <si>
    <t>2.2. Специальные рабочие места для трудоустройства инвалидов</t>
  </si>
  <si>
    <t>Сумма затрат организации на оборудование (оснащение) специальных рабочих мест для инвалидов, рублей</t>
  </si>
  <si>
    <t>Общая сумма затрат на оборудование (оснащение) специальных рабочих мест для инвалидов (включая компенсации из бюджетов различного уровня), рублей</t>
  </si>
  <si>
    <t>Доля затрат организации на оборудование (оснащение) специальных рабочих мест для инвалидов в общей сумме затрат на оборудование (оснащение) специальных рабочих мест для инвалидов (включая компенсации из бюджетов различного уровня), %</t>
  </si>
  <si>
    <t>Доля договоров, заключенных на определенный срок, более 90%</t>
  </si>
  <si>
    <t>Преимущественно договора,  заключенные на определенный срок (более 50%)</t>
  </si>
  <si>
    <t>4.2. Обучение, подготовка и переподготовка инвалидов</t>
  </si>
  <si>
    <t>4.4. Наличие программ для стажировки</t>
  </si>
  <si>
    <t>Наличие специализированных программ профессиональной подготовки и переподготовки инвалидов  в организации</t>
  </si>
  <si>
    <t>2.4. Среднее значение показателя доли затрат организации на оборудование (оснащение) специальных рабочих мест для инвалидов в общей сумме затрат на оборудование (оснащение) специальных рабочих мест для инвалидов (включая компенсации из бюджетов различного уровня), %</t>
  </si>
  <si>
    <t>Оплата (или компенсация стоимости) путевок в санатории, оздоровительные комплексы и пр. для работников, в том числе для инвалидов, а также лиц, сопровождающих инвалидов I группы</t>
  </si>
  <si>
    <t>Приобретение и распространение среди инвалидов печатных изданий общественных организаций инвалидов</t>
  </si>
  <si>
    <t>Приобретение и распространение среди инвалидов видеоматериалов с субтитрами или сурдопереводом</t>
  </si>
  <si>
    <t>от 50,1 и более</t>
  </si>
  <si>
    <t>от 30,1 до 50</t>
  </si>
  <si>
    <t>Минимальная величина среднемесячной начисленной заработной платы инвалида в организации за год, предшествующий конкурсу, рублей</t>
  </si>
  <si>
    <t>менее 15,0</t>
  </si>
  <si>
    <t>Минимальный размер оплаты труда (МРОТ) трудоспособного населения в регионе в году, предшествующем проведению конкурса, рублей</t>
  </si>
  <si>
    <t>3.2. Отношение минимальной величины среднемесячной начисленной заработной платы инвалидов к уровню прожиточного минимума трудоспособного населения в регионе, %</t>
  </si>
  <si>
    <t xml:space="preserve">Суммарный фонд начисленной заработной платы работников в организации (за исключением инвалидов) за год, рублей </t>
  </si>
  <si>
    <t>Компенсация расходов, связанных с оплатой услуг на занятие физической культурой и спортом работникам</t>
  </si>
  <si>
    <t>Наличие собственного пункта питания в организации (столовая, выделенное и оборудованное помещение для приёма пищи и т.п.), в том числе адаптированного для беспрепятственного доступа и пользования инвалидами</t>
  </si>
  <si>
    <t>Наличие договора о стажировке для безработных выпускников учреждений профессионального образования из числа инвалидов с центром занятости населения</t>
  </si>
  <si>
    <t>Среднемесячная начисленная заработная плата инвалидов, рублей</t>
  </si>
  <si>
    <t>Среднемесячная начисленная заработная плата работников (за исключением инвалидов), рублей</t>
  </si>
  <si>
    <t>Рост среднемесячной начисленной заработной платы инвалидов в организации к предыдущему году (предшествующему началу конкурса)</t>
  </si>
  <si>
    <t>Рост среднемесячной начисленной заработной платы работников (за исключением инвалидов) к предыдущему году (предшествующему началу конкурса)</t>
  </si>
  <si>
    <t>3.1. Отношение роста среднемесячной начисленной заработной платы инвалидов в организации к росту среднемесячной начисленной заработной платы работников (за исключением инвалидов) в организации, %</t>
  </si>
  <si>
    <t>3.3. Отношение среднемесячной начисленной заработной платы инвалидов в организации к уровню МРОТ трудоспособного населения в регионе, %</t>
  </si>
  <si>
    <t>не сотрудничал с органами службы занятости населения по данным вопросам</t>
  </si>
  <si>
    <t>Численность инвалидов, продолжающих осуществлять трудовую деятельность в организации более года, человек</t>
  </si>
  <si>
    <t>Доля инвалидов, продолжающих осуществлять трудовую деятельность в организации более года, в среднесписочной численности инвалидов в организации, %</t>
  </si>
  <si>
    <t>4.6. Среднее значение показателя доли инвалидов, продолжающих осуществлять трудовую деятельность в организации более года, в среднесписочной численности инвалидов в организации, %</t>
  </si>
  <si>
    <t>4.3. Отношение количества инвалидов, работающих в соответствии с их профессиональной подготовкой (в том числе предварительным профессиональным обучением и дополнительным профессиональным образованием) по рекомендованным видам деятельности в ИПРА,  к среднесписочной численности инвалидов в организации, %</t>
  </si>
  <si>
    <t>Количество инвалидов, работающих в соответствии с их профессиональной подготовкой (в том числе предварительным профессиональным обучением и дополнительным профессиональным образованием) по рекомендованным видам деятельности в индивидуальной программе реабилитации или абилитации инвалида (ИПРА), человек</t>
  </si>
  <si>
    <t>Наличие инвалидов, прошедших программу профессионального обучения и/или дополнительного профессионального образования в организации или за ее пределами за год, предшествующий проведению конкурса</t>
  </si>
  <si>
    <t>Количество инвалидов, прошедших программу профессионального обучения и/или дополнительного профессионального образования в организации или за ее пределами за год, предшествующий проведению конкурса, человек</t>
  </si>
  <si>
    <t>Доля инвалидов прошедших программу профессионального обучения и/или дополнительного профессионального образования в организации или за ее пределами в среднесписочной численности инвалидов за год, предшествующий проведению конкурса, %</t>
  </si>
  <si>
    <t>от 0,1 до 3,0</t>
  </si>
  <si>
    <t xml:space="preserve">2.3. Создание за счет средств работодателя условий для беспрепятственного доступа инвалидов к рабочему месту и местам общего пользования (пандусы, лифты, парковочные места и пр.) </t>
  </si>
  <si>
    <t>Среднемесячные затраты на социальный пакет в расчете на одного работника (более 10001 руб.)</t>
  </si>
  <si>
    <t>Среднемесячные  затраты на социальный пакет  в расчете на одного работника (от 5001 до 10000 руб.)</t>
  </si>
  <si>
    <t>Среднемесячные  затраты на социальный пакет  в расчете на одного работника (от 1001 до 5000 руб.)</t>
  </si>
  <si>
    <t>Оплата транспорта от дома до места работы</t>
  </si>
  <si>
    <t>Предоставление транспорта инвалидам от дома до места работы (специальные автомобили, маршрутное такси и пр.)</t>
  </si>
  <si>
    <t xml:space="preserve">** выбор шкалы критериев оценки осуществляется по среднему значению показателя за 3 года </t>
  </si>
  <si>
    <t>Отме-тить V при наличии</t>
  </si>
  <si>
    <r>
      <t xml:space="preserve">Иные социальные гарантии инвалидам, в том числе членам их семей                            </t>
    </r>
    <r>
      <rPr>
        <b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(не более 12 гарантий)</t>
    </r>
    <r>
      <rPr>
        <b/>
        <sz val="12"/>
        <rFont val="Times New Roman"/>
        <family val="1"/>
        <charset val="204"/>
      </rPr>
      <t>:</t>
    </r>
  </si>
  <si>
    <t xml:space="preserve">           (подпись)</t>
  </si>
  <si>
    <t>Руководитель организации                               __________________________</t>
  </si>
  <si>
    <t>Главный бухгалтер                                             __________________________</t>
  </si>
  <si>
    <t xml:space="preserve">         (подпись)</t>
  </si>
  <si>
    <t>Предоставление  гарантируемого оплачиваемого отпустка продолжительностью сверх установленного минимального количества дней отпуска в год у инвалидов (более 30)</t>
  </si>
  <si>
    <t>от 50,1 до 53,0</t>
  </si>
  <si>
    <t>от 53,1 до 56,0</t>
  </si>
  <si>
    <t>от 56,1 до 59,0</t>
  </si>
  <si>
    <t>от 60,1 до 63,0</t>
  </si>
  <si>
    <t>от 63,1 и более</t>
  </si>
  <si>
    <t>от 50,1 до 52,5</t>
  </si>
  <si>
    <t>от 52,6 до 55,0</t>
  </si>
  <si>
    <t>от 55,1 до 57,5</t>
  </si>
  <si>
    <t>от 57,6 до 60,0</t>
  </si>
  <si>
    <t xml:space="preserve"> от 60,1 и более</t>
  </si>
  <si>
    <t>от 52,1 до 53,0</t>
  </si>
  <si>
    <t>от 53,1 до 54,0</t>
  </si>
  <si>
    <t>от 50,1 до 50,5</t>
  </si>
  <si>
    <t>от 50,1 до 51,0</t>
  </si>
  <si>
    <t>от 51,1 до 52,0</t>
  </si>
  <si>
    <t>от 50,6 до 51,0</t>
  </si>
  <si>
    <t>от 51,1 до 51,5</t>
  </si>
  <si>
    <t>от 51,6 до 52,0</t>
  </si>
  <si>
    <t>от 50,1 до 50,4</t>
  </si>
  <si>
    <t>от 50,5 до 50,8</t>
  </si>
  <si>
    <t>от 50,9 до 51,2</t>
  </si>
  <si>
    <t>от 51,3 до 51,6</t>
  </si>
  <si>
    <t>от 54,1 и более</t>
  </si>
  <si>
    <t>от 52,1 и более</t>
  </si>
  <si>
    <t>от 51,7 и более</t>
  </si>
  <si>
    <t>а) численность работников от 1000 человек и более</t>
  </si>
  <si>
    <t>б) численность работников от 500 до 1000 человек</t>
  </si>
  <si>
    <t>в) численность работников от 100 до 500 человек</t>
  </si>
  <si>
    <t>д) численность работников до 35 человек</t>
  </si>
  <si>
    <t>г) численность работников от 35 до 100 человек</t>
  </si>
  <si>
    <t>2.1. Среднее значение показателя доли инвалидов в общей численности работников организации, %</t>
  </si>
  <si>
    <t>2.5. Срок заключения трудового договора</t>
  </si>
  <si>
    <t>2.6. Использование нестандартных форм занятости инвалидов</t>
  </si>
  <si>
    <t>до 0,09</t>
  </si>
  <si>
    <t>для оценки участников конкурса по номинации</t>
  </si>
  <si>
    <t>1.2. Наличие специального документа, утвержденного локальным нормативным актом, который отражает политику (план действий) по трудоустройству инвалидов</t>
  </si>
  <si>
    <t>1.3. Информирование о результатах деятельности организации по вопросам трудоустройства инвалидов (корпоративная отчетность, разделы годового отчета организации, официальные отчеты организации и др.) при подтверждении документами</t>
  </si>
  <si>
    <t>1.4. Информирование населения о возможности трудоустройства инвалидов в организации (интернет - ресурсы, публикации в СМИ и др.) при подтверждении документами</t>
  </si>
  <si>
    <t>4.5. Организация адаптации инвалидов на рабочем месте (наставничество, кураторство, помощь по социализации в коллективе и пр.) при подтверждении документами</t>
  </si>
  <si>
    <t>Трудоустройство инвалидов после успешного прохождения стажировки, при подтверждении документами</t>
  </si>
  <si>
    <t>4.1. Продолжительность сотрудничества работодателя с органами службы занятости (центрами занятости населения) согласно плану мероприятий по содействию трудоустройству инвалидов (в т.ч. по вопросам создания и софинансирования специальных рабочих мест, организации стажировок и т.д.) при подтверждении документами, лет</t>
  </si>
  <si>
    <r>
      <t>Количество баллов (</t>
    </r>
    <r>
      <rPr>
        <sz val="12"/>
        <rFont val="Times New Roman"/>
        <family val="1"/>
        <charset val="204"/>
      </rPr>
      <t>согласно нижеприведенной таблице)</t>
    </r>
  </si>
  <si>
    <t>16. "За трудоустройство инвалидов на предприятия, единственным учредителем которых являются общероссийские общественные организации инвалидов"</t>
  </si>
  <si>
    <t>+</t>
  </si>
  <si>
    <r>
      <t xml:space="preserve">Количество баллов </t>
    </r>
    <r>
      <rPr>
        <sz val="12"/>
        <rFont val="Times New Roman"/>
        <family val="1"/>
        <charset val="204"/>
      </rPr>
      <t xml:space="preserve">(согласно нижепреведенной таблице) </t>
    </r>
    <r>
      <rPr>
        <b/>
        <sz val="12"/>
        <rFont val="Times New Roman"/>
        <family val="1"/>
        <charset val="204"/>
      </rPr>
      <t>*</t>
    </r>
  </si>
  <si>
    <t>Среднесписочная численность инвалидов в организации, человек</t>
  </si>
  <si>
    <t>Среднесписочная численность работников в организации, человек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</si>
</sst>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indexed="8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CC"/>
      <name val="Times New Roman"/>
      <family val="1"/>
      <charset val="204"/>
    </font>
    <font>
      <b/>
      <u/>
      <sz val="16"/>
      <color rgb="FF0000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9" fontId="1" fillId="0" borderId="4" xfId="0" applyNumberFormat="1" applyFont="1" applyFill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13" fillId="0" borderId="0" xfId="0" applyFont="1"/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0"/>
  <sheetViews>
    <sheetView tabSelected="1" view="pageBreakPreview" zoomScale="85" zoomScaleNormal="100" zoomScaleSheetLayoutView="85" workbookViewId="0">
      <pane ySplit="4" topLeftCell="A266" activePane="bottomLeft" state="frozen"/>
      <selection pane="bottomLeft" activeCell="H14" sqref="H14"/>
    </sheetView>
  </sheetViews>
  <sheetFormatPr defaultRowHeight="15"/>
  <cols>
    <col min="1" max="1" width="39.140625" customWidth="1"/>
    <col min="2" max="2" width="43" customWidth="1"/>
    <col min="3" max="3" width="11.5703125" customWidth="1"/>
    <col min="4" max="4" width="10.85546875" customWidth="1"/>
    <col min="5" max="5" width="11.42578125" customWidth="1"/>
  </cols>
  <sheetData>
    <row r="1" spans="1:6" ht="18.75">
      <c r="A1" s="95" t="s">
        <v>0</v>
      </c>
      <c r="B1" s="95"/>
      <c r="C1" s="95"/>
      <c r="D1" s="95"/>
      <c r="E1" s="95"/>
    </row>
    <row r="2" spans="1:6" ht="15.75">
      <c r="A2" s="96" t="s">
        <v>1</v>
      </c>
      <c r="B2" s="96"/>
      <c r="C2" s="96"/>
      <c r="D2" s="96"/>
      <c r="E2" s="96"/>
    </row>
    <row r="3" spans="1:6" ht="15.75">
      <c r="A3" s="96" t="s">
        <v>177</v>
      </c>
      <c r="B3" s="96"/>
      <c r="C3" s="96"/>
      <c r="D3" s="96"/>
      <c r="E3" s="96"/>
    </row>
    <row r="4" spans="1:6" ht="33.75" customHeight="1">
      <c r="A4" s="97" t="s">
        <v>185</v>
      </c>
      <c r="B4" s="97"/>
      <c r="C4" s="97"/>
      <c r="D4" s="97"/>
      <c r="E4" s="97"/>
      <c r="F4" s="70">
        <f>E269</f>
        <v>0</v>
      </c>
    </row>
    <row r="5" spans="1:6" ht="15.75">
      <c r="A5" s="1"/>
      <c r="B5" s="1"/>
      <c r="C5" s="1"/>
      <c r="D5" s="1"/>
      <c r="E5" s="1"/>
    </row>
    <row r="6" spans="1:6" ht="15.75">
      <c r="A6" s="77" t="s">
        <v>48</v>
      </c>
      <c r="B6" s="78"/>
      <c r="C6" s="78"/>
      <c r="D6" s="78"/>
      <c r="E6" s="79"/>
    </row>
    <row r="7" spans="1:6" ht="63">
      <c r="A7" s="77" t="s">
        <v>2</v>
      </c>
      <c r="B7" s="78"/>
      <c r="C7" s="79"/>
      <c r="D7" s="53" t="s">
        <v>136</v>
      </c>
      <c r="E7" s="2" t="s">
        <v>3</v>
      </c>
    </row>
    <row r="8" spans="1:6" ht="49.5" customHeight="1">
      <c r="A8" s="101" t="s">
        <v>86</v>
      </c>
      <c r="B8" s="102"/>
      <c r="C8" s="103"/>
      <c r="D8" s="68"/>
      <c r="E8" s="38">
        <v>3</v>
      </c>
    </row>
    <row r="9" spans="1:6" ht="40.5" customHeight="1">
      <c r="A9" s="107" t="s">
        <v>178</v>
      </c>
      <c r="B9" s="108"/>
      <c r="C9" s="109"/>
      <c r="D9" s="68"/>
      <c r="E9" s="53">
        <v>2</v>
      </c>
    </row>
    <row r="10" spans="1:6" ht="53.25" customHeight="1">
      <c r="A10" s="98" t="s">
        <v>179</v>
      </c>
      <c r="B10" s="99"/>
      <c r="C10" s="100"/>
      <c r="D10" s="68"/>
      <c r="E10" s="38">
        <v>2</v>
      </c>
    </row>
    <row r="11" spans="1:6" ht="49.5" customHeight="1">
      <c r="A11" s="98" t="s">
        <v>180</v>
      </c>
      <c r="B11" s="99"/>
      <c r="C11" s="100"/>
      <c r="D11" s="68"/>
      <c r="E11" s="38">
        <v>2</v>
      </c>
    </row>
    <row r="12" spans="1:6" ht="15.75">
      <c r="A12" s="94" t="s">
        <v>8</v>
      </c>
      <c r="B12" s="94"/>
      <c r="C12" s="94"/>
      <c r="D12" s="94"/>
      <c r="E12" s="69">
        <f>SUMIF(D8:D11,"V",E8:E11)</f>
        <v>0</v>
      </c>
      <c r="F12" s="71" t="s">
        <v>186</v>
      </c>
    </row>
    <row r="13" spans="1:6" ht="15.75">
      <c r="A13" s="5"/>
      <c r="B13" s="5"/>
      <c r="C13" s="5"/>
      <c r="D13" s="5"/>
      <c r="E13" s="3"/>
    </row>
    <row r="14" spans="1:6" ht="15.75">
      <c r="A14" s="77" t="s">
        <v>39</v>
      </c>
      <c r="B14" s="78"/>
      <c r="C14" s="78"/>
      <c r="D14" s="78"/>
      <c r="E14" s="79"/>
    </row>
    <row r="15" spans="1:6" ht="15.75">
      <c r="A15" s="77" t="s">
        <v>2</v>
      </c>
      <c r="B15" s="79"/>
      <c r="C15" s="53" t="s">
        <v>4</v>
      </c>
      <c r="D15" s="53" t="s">
        <v>5</v>
      </c>
      <c r="E15" s="53" t="s">
        <v>6</v>
      </c>
    </row>
    <row r="16" spans="1:6" ht="26.25" customHeight="1">
      <c r="A16" s="89" t="s">
        <v>188</v>
      </c>
      <c r="B16" s="91"/>
      <c r="C16" s="68"/>
      <c r="D16" s="68"/>
      <c r="E16" s="68"/>
    </row>
    <row r="17" spans="1:6" ht="24.75" customHeight="1">
      <c r="A17" s="114" t="s">
        <v>189</v>
      </c>
      <c r="B17" s="114"/>
      <c r="C17" s="68"/>
      <c r="D17" s="68"/>
      <c r="E17" s="68"/>
    </row>
    <row r="18" spans="1:6" ht="22.5" customHeight="1">
      <c r="A18" s="114" t="s">
        <v>72</v>
      </c>
      <c r="B18" s="114"/>
      <c r="C18" s="18" t="e">
        <f>C16/C17*100</f>
        <v>#DIV/0!</v>
      </c>
      <c r="D18" s="18" t="e">
        <f>D16/D17*100</f>
        <v>#DIV/0!</v>
      </c>
      <c r="E18" s="18" t="e">
        <f>E16/E17*100</f>
        <v>#DIV/0!</v>
      </c>
    </row>
    <row r="19" spans="1:6" ht="15.75">
      <c r="A19" s="57"/>
      <c r="B19" s="57"/>
      <c r="C19" s="57"/>
      <c r="D19" s="57"/>
      <c r="E19" s="57"/>
    </row>
    <row r="20" spans="1:6" ht="34.5" customHeight="1">
      <c r="A20" s="104" t="s">
        <v>173</v>
      </c>
      <c r="B20" s="105"/>
      <c r="C20" s="105"/>
      <c r="D20" s="106"/>
      <c r="E20" s="18" t="e">
        <f>AVERAGE(C18:E18)</f>
        <v>#DIV/0!</v>
      </c>
    </row>
    <row r="21" spans="1:6" ht="20.25" customHeight="1">
      <c r="A21" s="101" t="s">
        <v>187</v>
      </c>
      <c r="B21" s="102"/>
      <c r="C21" s="102"/>
      <c r="D21" s="103"/>
      <c r="E21" s="74"/>
      <c r="F21" s="71" t="s">
        <v>186</v>
      </c>
    </row>
    <row r="22" spans="1:6" ht="15.75">
      <c r="A22" s="92" t="s">
        <v>65</v>
      </c>
      <c r="B22" s="93"/>
      <c r="C22" s="93"/>
      <c r="D22" s="93"/>
      <c r="E22" s="93"/>
    </row>
    <row r="23" spans="1:6" ht="15.75">
      <c r="A23" s="77" t="s">
        <v>66</v>
      </c>
      <c r="B23" s="78"/>
      <c r="C23" s="78"/>
      <c r="D23" s="78"/>
      <c r="E23" s="79"/>
    </row>
    <row r="24" spans="1:6" ht="15.75">
      <c r="A24" s="77" t="s">
        <v>7</v>
      </c>
      <c r="B24" s="79"/>
      <c r="C24" s="77" t="s">
        <v>8</v>
      </c>
      <c r="D24" s="78"/>
      <c r="E24" s="79"/>
    </row>
    <row r="25" spans="1:6" ht="15.75">
      <c r="A25" s="101" t="s">
        <v>168</v>
      </c>
      <c r="B25" s="102"/>
      <c r="C25" s="102"/>
      <c r="D25" s="102"/>
      <c r="E25" s="103"/>
    </row>
    <row r="26" spans="1:6" ht="15.75">
      <c r="A26" s="86" t="s">
        <v>167</v>
      </c>
      <c r="B26" s="88"/>
      <c r="C26" s="77">
        <v>5</v>
      </c>
      <c r="D26" s="78"/>
      <c r="E26" s="79"/>
    </row>
    <row r="27" spans="1:6" ht="15.75">
      <c r="A27" s="86" t="s">
        <v>164</v>
      </c>
      <c r="B27" s="88"/>
      <c r="C27" s="77">
        <v>4</v>
      </c>
      <c r="D27" s="78"/>
      <c r="E27" s="79"/>
    </row>
    <row r="28" spans="1:6" ht="15.75">
      <c r="A28" s="86" t="s">
        <v>163</v>
      </c>
      <c r="B28" s="88"/>
      <c r="C28" s="77">
        <v>3</v>
      </c>
      <c r="D28" s="78"/>
      <c r="E28" s="79"/>
    </row>
    <row r="29" spans="1:6" ht="15.75">
      <c r="A29" s="86" t="s">
        <v>162</v>
      </c>
      <c r="B29" s="88"/>
      <c r="C29" s="77">
        <v>2</v>
      </c>
      <c r="D29" s="78"/>
      <c r="E29" s="79"/>
    </row>
    <row r="30" spans="1:6" ht="15.75">
      <c r="A30" s="86" t="s">
        <v>161</v>
      </c>
      <c r="B30" s="88"/>
      <c r="C30" s="77">
        <v>1</v>
      </c>
      <c r="D30" s="78"/>
      <c r="E30" s="79"/>
    </row>
    <row r="31" spans="1:6" ht="15.75">
      <c r="A31" s="101" t="s">
        <v>169</v>
      </c>
      <c r="B31" s="102"/>
      <c r="C31" s="102"/>
      <c r="D31" s="102"/>
      <c r="E31" s="103"/>
    </row>
    <row r="32" spans="1:6" ht="15.75">
      <c r="A32" s="86" t="s">
        <v>166</v>
      </c>
      <c r="B32" s="88"/>
      <c r="C32" s="77">
        <v>5</v>
      </c>
      <c r="D32" s="78"/>
      <c r="E32" s="79"/>
    </row>
    <row r="33" spans="1:5" ht="15.75">
      <c r="A33" s="86" t="s">
        <v>160</v>
      </c>
      <c r="B33" s="88"/>
      <c r="C33" s="77">
        <v>4</v>
      </c>
      <c r="D33" s="78"/>
      <c r="E33" s="79"/>
    </row>
    <row r="34" spans="1:5" ht="15.75">
      <c r="A34" s="86" t="s">
        <v>159</v>
      </c>
      <c r="B34" s="88"/>
      <c r="C34" s="77">
        <v>3</v>
      </c>
      <c r="D34" s="78"/>
      <c r="E34" s="79"/>
    </row>
    <row r="35" spans="1:5" ht="15.75">
      <c r="A35" s="86" t="s">
        <v>158</v>
      </c>
      <c r="B35" s="88"/>
      <c r="C35" s="77">
        <v>2</v>
      </c>
      <c r="D35" s="78"/>
      <c r="E35" s="79"/>
    </row>
    <row r="36" spans="1:5" ht="15.75">
      <c r="A36" s="86" t="s">
        <v>155</v>
      </c>
      <c r="B36" s="88"/>
      <c r="C36" s="77">
        <v>1</v>
      </c>
      <c r="D36" s="78"/>
      <c r="E36" s="79"/>
    </row>
    <row r="37" spans="1:5" ht="15.75">
      <c r="A37" s="101" t="s">
        <v>170</v>
      </c>
      <c r="B37" s="102"/>
      <c r="C37" s="102"/>
      <c r="D37" s="102"/>
      <c r="E37" s="103"/>
    </row>
    <row r="38" spans="1:5" ht="15.75">
      <c r="A38" s="86" t="s">
        <v>165</v>
      </c>
      <c r="B38" s="88"/>
      <c r="C38" s="77">
        <v>5</v>
      </c>
      <c r="D38" s="78"/>
      <c r="E38" s="79"/>
    </row>
    <row r="39" spans="1:5" ht="15.75">
      <c r="A39" s="86" t="s">
        <v>154</v>
      </c>
      <c r="B39" s="88"/>
      <c r="C39" s="77">
        <v>4</v>
      </c>
      <c r="D39" s="78"/>
      <c r="E39" s="79"/>
    </row>
    <row r="40" spans="1:5" ht="15.75">
      <c r="A40" s="86" t="s">
        <v>153</v>
      </c>
      <c r="B40" s="88"/>
      <c r="C40" s="77">
        <v>3</v>
      </c>
      <c r="D40" s="78"/>
      <c r="E40" s="79"/>
    </row>
    <row r="41" spans="1:5" ht="15.75">
      <c r="A41" s="86" t="s">
        <v>157</v>
      </c>
      <c r="B41" s="88"/>
      <c r="C41" s="77">
        <v>2</v>
      </c>
      <c r="D41" s="78"/>
      <c r="E41" s="79"/>
    </row>
    <row r="42" spans="1:5" ht="15.75">
      <c r="A42" s="86" t="s">
        <v>156</v>
      </c>
      <c r="B42" s="88"/>
      <c r="C42" s="77">
        <v>1</v>
      </c>
      <c r="D42" s="78"/>
      <c r="E42" s="79"/>
    </row>
    <row r="43" spans="1:5" ht="15.75">
      <c r="A43" s="101" t="s">
        <v>172</v>
      </c>
      <c r="B43" s="102"/>
      <c r="C43" s="102"/>
      <c r="D43" s="102"/>
      <c r="E43" s="103"/>
    </row>
    <row r="44" spans="1:5" ht="15.75">
      <c r="A44" s="86" t="s">
        <v>152</v>
      </c>
      <c r="B44" s="88"/>
      <c r="C44" s="110">
        <v>5</v>
      </c>
      <c r="D44" s="110"/>
      <c r="E44" s="110"/>
    </row>
    <row r="45" spans="1:5" ht="15.75">
      <c r="A45" s="86" t="s">
        <v>151</v>
      </c>
      <c r="B45" s="88"/>
      <c r="C45" s="110">
        <v>4</v>
      </c>
      <c r="D45" s="110"/>
      <c r="E45" s="110"/>
    </row>
    <row r="46" spans="1:5" ht="15.75">
      <c r="A46" s="86" t="s">
        <v>150</v>
      </c>
      <c r="B46" s="88"/>
      <c r="C46" s="110">
        <v>3</v>
      </c>
      <c r="D46" s="110"/>
      <c r="E46" s="110"/>
    </row>
    <row r="47" spans="1:5" ht="15.75">
      <c r="A47" s="86" t="s">
        <v>149</v>
      </c>
      <c r="B47" s="88"/>
      <c r="C47" s="110">
        <v>2</v>
      </c>
      <c r="D47" s="110"/>
      <c r="E47" s="110"/>
    </row>
    <row r="48" spans="1:5" ht="15.75">
      <c r="A48" s="86" t="s">
        <v>148</v>
      </c>
      <c r="B48" s="88"/>
      <c r="C48" s="110">
        <v>1</v>
      </c>
      <c r="D48" s="110"/>
      <c r="E48" s="110"/>
    </row>
    <row r="49" spans="1:6" ht="15.75">
      <c r="A49" s="101" t="s">
        <v>171</v>
      </c>
      <c r="B49" s="102"/>
      <c r="C49" s="102"/>
      <c r="D49" s="102"/>
      <c r="E49" s="103"/>
    </row>
    <row r="50" spans="1:6" ht="15.75">
      <c r="A50" s="86" t="s">
        <v>147</v>
      </c>
      <c r="B50" s="88"/>
      <c r="C50" s="77">
        <v>5</v>
      </c>
      <c r="D50" s="78"/>
      <c r="E50" s="79"/>
    </row>
    <row r="51" spans="1:6" ht="15.75">
      <c r="A51" s="86" t="s">
        <v>146</v>
      </c>
      <c r="B51" s="88"/>
      <c r="C51" s="77">
        <v>4</v>
      </c>
      <c r="D51" s="78"/>
      <c r="E51" s="79"/>
    </row>
    <row r="52" spans="1:6" ht="15.75">
      <c r="A52" s="86" t="s">
        <v>145</v>
      </c>
      <c r="B52" s="88"/>
      <c r="C52" s="77">
        <v>3</v>
      </c>
      <c r="D52" s="78"/>
      <c r="E52" s="79"/>
    </row>
    <row r="53" spans="1:6" ht="15.75">
      <c r="A53" s="86" t="s">
        <v>144</v>
      </c>
      <c r="B53" s="88"/>
      <c r="C53" s="77">
        <v>2</v>
      </c>
      <c r="D53" s="78"/>
      <c r="E53" s="79"/>
    </row>
    <row r="54" spans="1:6" ht="15.75">
      <c r="A54" s="86" t="s">
        <v>143</v>
      </c>
      <c r="B54" s="88"/>
      <c r="C54" s="77">
        <v>1</v>
      </c>
      <c r="D54" s="78"/>
      <c r="E54" s="79"/>
    </row>
    <row r="55" spans="1:6" ht="21.75" customHeight="1">
      <c r="A55" s="121" t="s">
        <v>135</v>
      </c>
      <c r="B55" s="121"/>
      <c r="C55" s="121"/>
      <c r="D55" s="121"/>
      <c r="E55" s="121"/>
    </row>
    <row r="56" spans="1:6" ht="21" customHeight="1">
      <c r="A56" s="122" t="s">
        <v>90</v>
      </c>
      <c r="B56" s="122"/>
      <c r="C56" s="122"/>
      <c r="D56" s="122"/>
      <c r="E56" s="122"/>
    </row>
    <row r="57" spans="1:6" ht="63">
      <c r="A57" s="110" t="s">
        <v>2</v>
      </c>
      <c r="B57" s="110"/>
      <c r="C57" s="110"/>
      <c r="D57" s="62" t="s">
        <v>136</v>
      </c>
      <c r="E57" s="62" t="s">
        <v>3</v>
      </c>
    </row>
    <row r="58" spans="1:6" ht="35.25" customHeight="1">
      <c r="A58" s="111" t="s">
        <v>73</v>
      </c>
      <c r="B58" s="111"/>
      <c r="C58" s="111"/>
      <c r="D58" s="68"/>
      <c r="E58" s="62">
        <v>2</v>
      </c>
    </row>
    <row r="59" spans="1:6" ht="21" customHeight="1">
      <c r="A59" s="112" t="s">
        <v>71</v>
      </c>
      <c r="B59" s="112"/>
      <c r="C59" s="112"/>
      <c r="D59" s="68"/>
      <c r="E59" s="62">
        <v>2</v>
      </c>
    </row>
    <row r="60" spans="1:6" ht="15.75">
      <c r="A60" s="94" t="s">
        <v>21</v>
      </c>
      <c r="B60" s="94"/>
      <c r="C60" s="94"/>
      <c r="D60" s="94"/>
      <c r="E60" s="69">
        <f>SUMIF(D58:D59,"V",E58:E59)</f>
        <v>0</v>
      </c>
      <c r="F60" s="71" t="s">
        <v>186</v>
      </c>
    </row>
    <row r="61" spans="1:6" ht="15.75">
      <c r="A61" s="44"/>
      <c r="B61" s="45"/>
      <c r="C61" s="45"/>
      <c r="D61" s="46"/>
      <c r="E61" s="31"/>
    </row>
    <row r="62" spans="1:6" ht="63">
      <c r="A62" s="115" t="s">
        <v>2</v>
      </c>
      <c r="B62" s="116"/>
      <c r="C62" s="117"/>
      <c r="D62" s="53" t="s">
        <v>136</v>
      </c>
      <c r="E62" s="53" t="s">
        <v>3</v>
      </c>
    </row>
    <row r="63" spans="1:6" ht="51.75" customHeight="1">
      <c r="A63" s="118" t="s">
        <v>129</v>
      </c>
      <c r="B63" s="118"/>
      <c r="C63" s="118"/>
      <c r="D63" s="68"/>
      <c r="E63" s="53">
        <v>3</v>
      </c>
    </row>
    <row r="64" spans="1:6" ht="15.75">
      <c r="A64" s="80" t="s">
        <v>21</v>
      </c>
      <c r="B64" s="81"/>
      <c r="C64" s="81"/>
      <c r="D64" s="82"/>
      <c r="E64" s="69">
        <f>SUMIF(D63,"V",E63)</f>
        <v>0</v>
      </c>
      <c r="F64" s="71" t="s">
        <v>186</v>
      </c>
    </row>
    <row r="65" spans="1:6" ht="15.75">
      <c r="A65" s="26"/>
      <c r="B65" s="59"/>
      <c r="C65" s="59"/>
      <c r="D65" s="59"/>
      <c r="E65" s="59"/>
    </row>
    <row r="66" spans="1:6" ht="15.75">
      <c r="A66" s="77" t="s">
        <v>2</v>
      </c>
      <c r="B66" s="79"/>
      <c r="C66" s="53" t="s">
        <v>4</v>
      </c>
      <c r="D66" s="53" t="s">
        <v>5</v>
      </c>
      <c r="E66" s="53" t="s">
        <v>6</v>
      </c>
    </row>
    <row r="67" spans="1:6" ht="36" customHeight="1">
      <c r="A67" s="119" t="s">
        <v>91</v>
      </c>
      <c r="B67" s="120"/>
      <c r="C67" s="68"/>
      <c r="D67" s="68"/>
      <c r="E67" s="68"/>
    </row>
    <row r="68" spans="1:6" ht="36" customHeight="1">
      <c r="A68" s="86" t="s">
        <v>92</v>
      </c>
      <c r="B68" s="87"/>
      <c r="C68" s="68"/>
      <c r="D68" s="68"/>
      <c r="E68" s="68"/>
    </row>
    <row r="69" spans="1:6" ht="66" customHeight="1">
      <c r="A69" s="86" t="s">
        <v>93</v>
      </c>
      <c r="B69" s="87"/>
      <c r="C69" s="28" t="e">
        <f>C67/C68*100</f>
        <v>#DIV/0!</v>
      </c>
      <c r="D69" s="28" t="e">
        <f t="shared" ref="D69:E69" si="0">D67/D68*100</f>
        <v>#DIV/0!</v>
      </c>
      <c r="E69" s="28" t="e">
        <f t="shared" si="0"/>
        <v>#DIV/0!</v>
      </c>
      <c r="F69" s="71" t="s">
        <v>186</v>
      </c>
    </row>
    <row r="70" spans="1:6" ht="15.75">
      <c r="A70" s="40"/>
      <c r="B70" s="41"/>
      <c r="C70" s="41"/>
      <c r="D70" s="42"/>
      <c r="E70" s="31"/>
    </row>
    <row r="71" spans="1:6" ht="63.75" customHeight="1">
      <c r="A71" s="111" t="s">
        <v>99</v>
      </c>
      <c r="B71" s="111"/>
      <c r="C71" s="111"/>
      <c r="D71" s="111"/>
      <c r="E71" s="18" t="e">
        <f>AVERAGE(C69:E69)</f>
        <v>#DIV/0!</v>
      </c>
    </row>
    <row r="72" spans="1:6" ht="15.75">
      <c r="A72" s="94" t="s">
        <v>10</v>
      </c>
      <c r="B72" s="94"/>
      <c r="C72" s="94"/>
      <c r="D72" s="94"/>
      <c r="E72" s="72" t="e">
        <f>IF(AND((E71&gt;=0.1),(E71&lt;=3)),1,IF(AND((E71&gt;=3.1),(E71&lt;=15)),2,IF(AND((E71&gt;=15.1),(E71&lt;=30)),3,IF(AND((E71&gt;=30.1),(E71&lt;=50)),4,IF(E71&gt;=50.1,5,0)))))</f>
        <v>#DIV/0!</v>
      </c>
      <c r="F72" s="71" t="s">
        <v>186</v>
      </c>
    </row>
    <row r="73" spans="1:6" ht="15.75">
      <c r="A73" s="5"/>
      <c r="B73" s="5"/>
      <c r="C73" s="5"/>
      <c r="D73" s="5"/>
      <c r="E73" s="3"/>
    </row>
    <row r="74" spans="1:6" ht="15.75">
      <c r="A74" s="110" t="s">
        <v>11</v>
      </c>
      <c r="B74" s="110"/>
      <c r="C74" s="110"/>
      <c r="D74" s="110"/>
      <c r="E74" s="110"/>
    </row>
    <row r="75" spans="1:6" ht="20.25" customHeight="1">
      <c r="A75" s="62" t="s">
        <v>7</v>
      </c>
      <c r="B75" s="110" t="s">
        <v>8</v>
      </c>
      <c r="C75" s="110"/>
      <c r="D75" s="110"/>
      <c r="E75" s="110"/>
    </row>
    <row r="76" spans="1:6" ht="17.25" customHeight="1">
      <c r="A76" s="60" t="s">
        <v>176</v>
      </c>
      <c r="B76" s="77">
        <v>0</v>
      </c>
      <c r="C76" s="78"/>
      <c r="D76" s="78"/>
      <c r="E76" s="79"/>
    </row>
    <row r="77" spans="1:6" ht="18" customHeight="1">
      <c r="A77" s="20" t="s">
        <v>128</v>
      </c>
      <c r="B77" s="110">
        <v>1</v>
      </c>
      <c r="C77" s="110"/>
      <c r="D77" s="110"/>
      <c r="E77" s="110"/>
    </row>
    <row r="78" spans="1:6" ht="15.75" customHeight="1">
      <c r="A78" s="20" t="s">
        <v>43</v>
      </c>
      <c r="B78" s="77">
        <v>2</v>
      </c>
      <c r="C78" s="78"/>
      <c r="D78" s="78"/>
      <c r="E78" s="79"/>
    </row>
    <row r="79" spans="1:6" ht="15" customHeight="1">
      <c r="A79" s="22" t="s">
        <v>40</v>
      </c>
      <c r="B79" s="110">
        <v>3</v>
      </c>
      <c r="C79" s="110"/>
      <c r="D79" s="110"/>
      <c r="E79" s="110"/>
    </row>
    <row r="80" spans="1:6" ht="15.75" customHeight="1">
      <c r="A80" s="22" t="s">
        <v>41</v>
      </c>
      <c r="B80" s="77">
        <v>4</v>
      </c>
      <c r="C80" s="78"/>
      <c r="D80" s="78"/>
      <c r="E80" s="79"/>
    </row>
    <row r="81" spans="1:5" ht="19.5" customHeight="1">
      <c r="A81" s="20" t="s">
        <v>42</v>
      </c>
      <c r="B81" s="110">
        <v>5</v>
      </c>
      <c r="C81" s="110"/>
      <c r="D81" s="110"/>
      <c r="E81" s="110"/>
    </row>
    <row r="82" spans="1:5" ht="15.75">
      <c r="A82" s="27"/>
      <c r="B82" s="24"/>
      <c r="C82" s="24"/>
      <c r="D82" s="24"/>
      <c r="E82" s="24"/>
    </row>
    <row r="83" spans="1:5" ht="15.75">
      <c r="A83" s="113" t="s">
        <v>174</v>
      </c>
      <c r="B83" s="113"/>
      <c r="C83" s="113"/>
      <c r="D83" s="113"/>
      <c r="E83" s="113"/>
    </row>
    <row r="84" spans="1:5" ht="18.75" customHeight="1">
      <c r="A84" s="118" t="s">
        <v>67</v>
      </c>
      <c r="B84" s="118"/>
      <c r="C84" s="118"/>
      <c r="D84" s="118"/>
      <c r="E84" s="74"/>
    </row>
    <row r="85" spans="1:5" ht="24.75" customHeight="1">
      <c r="A85" s="125" t="s">
        <v>68</v>
      </c>
      <c r="B85" s="125"/>
      <c r="C85" s="125"/>
      <c r="D85" s="125"/>
      <c r="E85" s="125"/>
    </row>
    <row r="86" spans="1:5" ht="15.75">
      <c r="A86" s="115" t="s">
        <v>11</v>
      </c>
      <c r="B86" s="116"/>
      <c r="C86" s="116"/>
      <c r="D86" s="116"/>
      <c r="E86" s="117"/>
    </row>
    <row r="87" spans="1:5" ht="36" customHeight="1">
      <c r="A87" s="126" t="s">
        <v>62</v>
      </c>
      <c r="B87" s="127"/>
      <c r="C87" s="77" t="s">
        <v>8</v>
      </c>
      <c r="D87" s="78"/>
      <c r="E87" s="79"/>
    </row>
    <row r="88" spans="1:5" ht="15.75">
      <c r="A88" s="123" t="s">
        <v>94</v>
      </c>
      <c r="B88" s="124"/>
      <c r="C88" s="115">
        <v>1</v>
      </c>
      <c r="D88" s="116"/>
      <c r="E88" s="117"/>
    </row>
    <row r="89" spans="1:5" ht="15.75">
      <c r="A89" s="123" t="s">
        <v>95</v>
      </c>
      <c r="B89" s="124"/>
      <c r="C89" s="115">
        <v>2</v>
      </c>
      <c r="D89" s="116"/>
      <c r="E89" s="117"/>
    </row>
    <row r="90" spans="1:5" ht="15.75">
      <c r="A90" s="123" t="s">
        <v>63</v>
      </c>
      <c r="B90" s="124"/>
      <c r="C90" s="115">
        <v>3</v>
      </c>
      <c r="D90" s="116"/>
      <c r="E90" s="117"/>
    </row>
    <row r="91" spans="1:5" ht="15.75">
      <c r="A91" s="123" t="s">
        <v>64</v>
      </c>
      <c r="B91" s="124"/>
      <c r="C91" s="115">
        <v>5</v>
      </c>
      <c r="D91" s="116"/>
      <c r="E91" s="117"/>
    </row>
    <row r="92" spans="1:5" ht="15.75">
      <c r="A92" s="33"/>
      <c r="B92" s="43"/>
      <c r="C92" s="131"/>
      <c r="D92" s="131"/>
      <c r="E92" s="132"/>
    </row>
    <row r="93" spans="1:5" ht="63">
      <c r="A93" s="77" t="s">
        <v>2</v>
      </c>
      <c r="B93" s="78"/>
      <c r="C93" s="79"/>
      <c r="D93" s="2" t="s">
        <v>136</v>
      </c>
      <c r="E93" s="2" t="s">
        <v>3</v>
      </c>
    </row>
    <row r="94" spans="1:5" ht="15.75">
      <c r="A94" s="104" t="s">
        <v>175</v>
      </c>
      <c r="B94" s="105"/>
      <c r="C94" s="105"/>
      <c r="D94" s="105"/>
      <c r="E94" s="106"/>
    </row>
    <row r="95" spans="1:5" ht="15.75">
      <c r="A95" s="133" t="s">
        <v>29</v>
      </c>
      <c r="B95" s="134"/>
      <c r="C95" s="135"/>
      <c r="D95" s="68"/>
      <c r="E95" s="32">
        <v>2</v>
      </c>
    </row>
    <row r="96" spans="1:5" ht="15.75">
      <c r="A96" s="90" t="s">
        <v>38</v>
      </c>
      <c r="B96" s="90"/>
      <c r="C96" s="91"/>
      <c r="D96" s="68"/>
      <c r="E96" s="7">
        <v>2</v>
      </c>
    </row>
    <row r="97" spans="1:6" ht="15.75">
      <c r="A97" s="87" t="s">
        <v>28</v>
      </c>
      <c r="B97" s="87"/>
      <c r="C97" s="88"/>
      <c r="D97" s="68"/>
      <c r="E97" s="7">
        <v>2</v>
      </c>
    </row>
    <row r="98" spans="1:6" ht="15.75">
      <c r="A98" s="80" t="s">
        <v>21</v>
      </c>
      <c r="B98" s="81"/>
      <c r="C98" s="81"/>
      <c r="D98" s="82"/>
      <c r="E98" s="69">
        <f>SUMIF(D95:D97,"V",E95:E97)</f>
        <v>0</v>
      </c>
      <c r="F98" s="71" t="s">
        <v>186</v>
      </c>
    </row>
    <row r="99" spans="1:6" ht="15.75">
      <c r="A99" s="34"/>
      <c r="B99" s="34"/>
      <c r="C99" s="34"/>
      <c r="D99" s="34"/>
      <c r="E99" s="34"/>
    </row>
    <row r="100" spans="1:6" ht="23.25" customHeight="1">
      <c r="A100" s="128" t="s">
        <v>58</v>
      </c>
      <c r="B100" s="129"/>
      <c r="C100" s="129"/>
      <c r="D100" s="129"/>
      <c r="E100" s="130"/>
    </row>
    <row r="101" spans="1:6" ht="20.25" customHeight="1">
      <c r="A101" s="77" t="s">
        <v>2</v>
      </c>
      <c r="B101" s="78"/>
      <c r="C101" s="79"/>
      <c r="D101" s="53" t="s">
        <v>5</v>
      </c>
      <c r="E101" s="53" t="s">
        <v>6</v>
      </c>
    </row>
    <row r="102" spans="1:6" ht="15.75">
      <c r="A102" s="86" t="s">
        <v>44</v>
      </c>
      <c r="B102" s="87"/>
      <c r="C102" s="88"/>
      <c r="D102" s="68"/>
      <c r="E102" s="68"/>
    </row>
    <row r="103" spans="1:6" ht="33" customHeight="1">
      <c r="A103" s="86" t="s">
        <v>109</v>
      </c>
      <c r="B103" s="87"/>
      <c r="C103" s="88"/>
      <c r="D103" s="68"/>
      <c r="E103" s="68"/>
    </row>
    <row r="104" spans="1:6" ht="34.5" customHeight="1">
      <c r="A104" s="86" t="s">
        <v>70</v>
      </c>
      <c r="B104" s="87"/>
      <c r="C104" s="88"/>
      <c r="D104" s="75">
        <f>C17-C16</f>
        <v>0</v>
      </c>
      <c r="E104" s="75">
        <f>D17-D16</f>
        <v>0</v>
      </c>
      <c r="F104" s="71" t="s">
        <v>186</v>
      </c>
    </row>
    <row r="105" spans="1:6" ht="15.75">
      <c r="A105" s="86" t="s">
        <v>113</v>
      </c>
      <c r="B105" s="87"/>
      <c r="C105" s="88"/>
      <c r="D105" s="18" t="e">
        <f>D102/(D16*12)</f>
        <v>#DIV/0!</v>
      </c>
      <c r="E105" s="18" t="e">
        <f>E102/(E16*12)</f>
        <v>#DIV/0!</v>
      </c>
    </row>
    <row r="106" spans="1:6" ht="33.75" customHeight="1">
      <c r="A106" s="86" t="s">
        <v>114</v>
      </c>
      <c r="B106" s="87"/>
      <c r="C106" s="88"/>
      <c r="D106" s="18" t="e">
        <f>D103/(D104*12)</f>
        <v>#DIV/0!</v>
      </c>
      <c r="E106" s="18" t="e">
        <f>E103/(E104*12)</f>
        <v>#DIV/0!</v>
      </c>
    </row>
    <row r="107" spans="1:6" ht="34.5" customHeight="1">
      <c r="A107" s="89" t="s">
        <v>115</v>
      </c>
      <c r="B107" s="90"/>
      <c r="C107" s="91"/>
      <c r="D107" s="14" t="s">
        <v>9</v>
      </c>
      <c r="E107" s="23" t="e">
        <f>E105/D105</f>
        <v>#DIV/0!</v>
      </c>
    </row>
    <row r="108" spans="1:6" ht="36.75" customHeight="1">
      <c r="A108" s="89" t="s">
        <v>116</v>
      </c>
      <c r="B108" s="90"/>
      <c r="C108" s="91"/>
      <c r="D108" s="14" t="s">
        <v>9</v>
      </c>
      <c r="E108" s="23" t="e">
        <f>E106/D106</f>
        <v>#DIV/0!</v>
      </c>
    </row>
    <row r="109" spans="1:6" ht="15.75">
      <c r="A109" s="1"/>
      <c r="B109" s="1"/>
      <c r="C109" s="1"/>
      <c r="D109" s="1"/>
      <c r="E109" s="1"/>
    </row>
    <row r="110" spans="1:6" ht="49.5" customHeight="1">
      <c r="A110" s="136" t="s">
        <v>117</v>
      </c>
      <c r="B110" s="137"/>
      <c r="C110" s="137"/>
      <c r="D110" s="138"/>
      <c r="E110" s="18" t="e">
        <f>E107/E108*100</f>
        <v>#DIV/0!</v>
      </c>
    </row>
    <row r="111" spans="1:6" ht="15.75">
      <c r="A111" s="80" t="s">
        <v>10</v>
      </c>
      <c r="B111" s="81"/>
      <c r="C111" s="81"/>
      <c r="D111" s="82"/>
      <c r="E111" s="69" t="e">
        <f>IF(E110&lt;100,-2,IF(E110=100,1,IF(E110&gt;100,3,0)))</f>
        <v>#DIV/0!</v>
      </c>
    </row>
    <row r="112" spans="1:6" ht="15.75">
      <c r="A112" s="5"/>
      <c r="B112" s="5"/>
      <c r="C112" s="5"/>
      <c r="D112" s="5"/>
      <c r="E112" s="24"/>
    </row>
    <row r="113" spans="1:5" ht="15.75">
      <c r="A113" s="110" t="s">
        <v>11</v>
      </c>
      <c r="B113" s="110"/>
      <c r="C113" s="110"/>
      <c r="D113" s="110"/>
      <c r="E113" s="110"/>
    </row>
    <row r="114" spans="1:5" ht="21.75" customHeight="1">
      <c r="A114" s="53" t="s">
        <v>7</v>
      </c>
      <c r="B114" s="77" t="s">
        <v>8</v>
      </c>
      <c r="C114" s="78"/>
      <c r="D114" s="78"/>
      <c r="E114" s="79"/>
    </row>
    <row r="115" spans="1:5" ht="19.5" customHeight="1">
      <c r="A115" s="20" t="s">
        <v>31</v>
      </c>
      <c r="B115" s="110">
        <v>-2</v>
      </c>
      <c r="C115" s="110"/>
      <c r="D115" s="110"/>
      <c r="E115" s="110"/>
    </row>
    <row r="116" spans="1:5" ht="17.25" customHeight="1">
      <c r="A116" s="21">
        <v>100</v>
      </c>
      <c r="B116" s="77">
        <v>1</v>
      </c>
      <c r="C116" s="78"/>
      <c r="D116" s="78"/>
      <c r="E116" s="79"/>
    </row>
    <row r="117" spans="1:5" ht="21" customHeight="1">
      <c r="A117" s="22" t="s">
        <v>61</v>
      </c>
      <c r="B117" s="110">
        <v>3</v>
      </c>
      <c r="C117" s="110"/>
      <c r="D117" s="110"/>
      <c r="E117" s="110"/>
    </row>
    <row r="118" spans="1:5" ht="15.75">
      <c r="A118" s="1"/>
      <c r="B118" s="1"/>
      <c r="C118" s="1"/>
      <c r="D118" s="1"/>
      <c r="E118" s="1"/>
    </row>
    <row r="119" spans="1:5" ht="22.5" customHeight="1">
      <c r="A119" s="77" t="s">
        <v>2</v>
      </c>
      <c r="B119" s="78"/>
      <c r="C119" s="78"/>
      <c r="D119" s="79"/>
      <c r="E119" s="53" t="s">
        <v>6</v>
      </c>
    </row>
    <row r="120" spans="1:5" ht="37.5" customHeight="1">
      <c r="A120" s="89" t="s">
        <v>105</v>
      </c>
      <c r="B120" s="90"/>
      <c r="C120" s="90"/>
      <c r="D120" s="91"/>
      <c r="E120" s="68"/>
    </row>
    <row r="121" spans="1:5" ht="33.75" customHeight="1">
      <c r="A121" s="86" t="s">
        <v>69</v>
      </c>
      <c r="B121" s="87"/>
      <c r="C121" s="87"/>
      <c r="D121" s="88"/>
      <c r="E121" s="68"/>
    </row>
    <row r="122" spans="1:5" ht="15.75">
      <c r="A122" s="1"/>
      <c r="B122" s="1"/>
      <c r="C122" s="1"/>
      <c r="D122" s="1"/>
      <c r="E122" s="1"/>
    </row>
    <row r="123" spans="1:5" ht="36" customHeight="1">
      <c r="A123" s="83" t="s">
        <v>108</v>
      </c>
      <c r="B123" s="84"/>
      <c r="C123" s="84"/>
      <c r="D123" s="85"/>
      <c r="E123" s="31" t="e">
        <f>ROUND(E120/E121*100,1)</f>
        <v>#DIV/0!</v>
      </c>
    </row>
    <row r="124" spans="1:5" ht="15.75" customHeight="1">
      <c r="A124" s="80" t="s">
        <v>10</v>
      </c>
      <c r="B124" s="81"/>
      <c r="C124" s="81"/>
      <c r="D124" s="82"/>
      <c r="E124" s="69" t="e">
        <f>IF(E123&lt;100,-5,IF(E123&lt;=105,0,IF(E123&lt;=115,1,IF(E123&lt;=120,2,IF(E123&lt;=125,3,IF(E123&lt;=130,4,5))))))</f>
        <v>#DIV/0!</v>
      </c>
    </row>
    <row r="125" spans="1:5" ht="15.75">
      <c r="A125" s="5"/>
      <c r="B125" s="5"/>
      <c r="C125" s="5"/>
      <c r="D125" s="5"/>
      <c r="E125" s="3"/>
    </row>
    <row r="126" spans="1:5" ht="15.75">
      <c r="A126" s="77" t="s">
        <v>11</v>
      </c>
      <c r="B126" s="78"/>
      <c r="C126" s="78"/>
      <c r="D126" s="78"/>
      <c r="E126" s="79"/>
    </row>
    <row r="127" spans="1:5" ht="20.25" customHeight="1">
      <c r="A127" s="2" t="s">
        <v>7</v>
      </c>
      <c r="B127" s="77" t="s">
        <v>8</v>
      </c>
      <c r="C127" s="78"/>
      <c r="D127" s="78"/>
      <c r="E127" s="79"/>
    </row>
    <row r="128" spans="1:5" ht="21" customHeight="1">
      <c r="A128" s="6" t="s">
        <v>12</v>
      </c>
      <c r="B128" s="77">
        <v>5</v>
      </c>
      <c r="C128" s="78"/>
      <c r="D128" s="78"/>
      <c r="E128" s="79"/>
    </row>
    <row r="129" spans="1:5" ht="21.75" customHeight="1">
      <c r="A129" s="6" t="s">
        <v>13</v>
      </c>
      <c r="B129" s="77">
        <v>4</v>
      </c>
      <c r="C129" s="78"/>
      <c r="D129" s="78"/>
      <c r="E129" s="79"/>
    </row>
    <row r="130" spans="1:5" ht="22.5" customHeight="1">
      <c r="A130" s="6" t="s">
        <v>14</v>
      </c>
      <c r="B130" s="77">
        <v>3</v>
      </c>
      <c r="C130" s="78"/>
      <c r="D130" s="78"/>
      <c r="E130" s="79"/>
    </row>
    <row r="131" spans="1:5" ht="21" customHeight="1">
      <c r="A131" s="6" t="s">
        <v>15</v>
      </c>
      <c r="B131" s="77">
        <v>2</v>
      </c>
      <c r="C131" s="78"/>
      <c r="D131" s="78"/>
      <c r="E131" s="79"/>
    </row>
    <row r="132" spans="1:5" ht="21" customHeight="1">
      <c r="A132" s="6" t="s">
        <v>16</v>
      </c>
      <c r="B132" s="77">
        <v>1</v>
      </c>
      <c r="C132" s="78"/>
      <c r="D132" s="78"/>
      <c r="E132" s="79"/>
    </row>
    <row r="133" spans="1:5" ht="20.25" customHeight="1">
      <c r="A133" s="6" t="s">
        <v>17</v>
      </c>
      <c r="B133" s="77">
        <v>0</v>
      </c>
      <c r="C133" s="78"/>
      <c r="D133" s="78"/>
      <c r="E133" s="79"/>
    </row>
    <row r="134" spans="1:5" ht="21" customHeight="1">
      <c r="A134" s="6" t="s">
        <v>18</v>
      </c>
      <c r="B134" s="77">
        <v>-5</v>
      </c>
      <c r="C134" s="78"/>
      <c r="D134" s="78"/>
      <c r="E134" s="79"/>
    </row>
    <row r="135" spans="1:5" ht="15.75">
      <c r="A135" s="15"/>
      <c r="B135" s="41"/>
      <c r="C135" s="41"/>
      <c r="D135" s="41"/>
      <c r="E135" s="42"/>
    </row>
    <row r="136" spans="1:5" ht="25.5" customHeight="1">
      <c r="A136" s="77" t="s">
        <v>2</v>
      </c>
      <c r="B136" s="78"/>
      <c r="C136" s="78"/>
      <c r="D136" s="79"/>
      <c r="E136" s="53" t="s">
        <v>6</v>
      </c>
    </row>
    <row r="137" spans="1:5" ht="32.25" customHeight="1">
      <c r="A137" s="86" t="s">
        <v>107</v>
      </c>
      <c r="B137" s="87"/>
      <c r="C137" s="87"/>
      <c r="D137" s="88"/>
      <c r="E137" s="68"/>
    </row>
    <row r="138" spans="1:5" ht="15.75">
      <c r="A138" s="9"/>
      <c r="B138" s="54"/>
      <c r="C138" s="54"/>
      <c r="D138" s="54"/>
      <c r="E138" s="54"/>
    </row>
    <row r="139" spans="1:5" ht="35.25" customHeight="1">
      <c r="A139" s="136" t="s">
        <v>118</v>
      </c>
      <c r="B139" s="137"/>
      <c r="C139" s="137"/>
      <c r="D139" s="138"/>
      <c r="E139" s="18" t="e">
        <f>E105/E137*100</f>
        <v>#DIV/0!</v>
      </c>
    </row>
    <row r="140" spans="1:5" ht="15.75" customHeight="1">
      <c r="A140" s="80" t="s">
        <v>10</v>
      </c>
      <c r="B140" s="81"/>
      <c r="C140" s="81"/>
      <c r="D140" s="82"/>
      <c r="E140" s="69" t="e">
        <f>IF(E139&lt;100,-5,IF(AND((E139&gt;=100),(E139&lt;=105)),0,IF(AND((E139&gt;105),(E139&lt;=120)),2,IF(AND((E139&gt;120),(E139&lt;=140)),3,IF(E139&gt;140,5,0)))))</f>
        <v>#DIV/0!</v>
      </c>
    </row>
    <row r="141" spans="1:5" ht="15.75">
      <c r="A141" s="5"/>
      <c r="B141" s="5"/>
      <c r="C141" s="5"/>
      <c r="D141" s="5"/>
      <c r="E141" s="3"/>
    </row>
    <row r="142" spans="1:5" ht="15.75">
      <c r="A142" s="77" t="s">
        <v>11</v>
      </c>
      <c r="B142" s="78"/>
      <c r="C142" s="78"/>
      <c r="D142" s="78"/>
      <c r="E142" s="79"/>
    </row>
    <row r="143" spans="1:5" ht="21" customHeight="1">
      <c r="A143" s="53" t="s">
        <v>7</v>
      </c>
      <c r="B143" s="77" t="s">
        <v>8</v>
      </c>
      <c r="C143" s="78"/>
      <c r="D143" s="78"/>
      <c r="E143" s="79"/>
    </row>
    <row r="144" spans="1:5" ht="21" customHeight="1">
      <c r="A144" s="25" t="s">
        <v>31</v>
      </c>
      <c r="B144" s="110">
        <v>-5</v>
      </c>
      <c r="C144" s="110"/>
      <c r="D144" s="110"/>
      <c r="E144" s="110"/>
    </row>
    <row r="145" spans="1:5" ht="20.25" customHeight="1">
      <c r="A145" s="19" t="s">
        <v>32</v>
      </c>
      <c r="B145" s="110">
        <v>0</v>
      </c>
      <c r="C145" s="110"/>
      <c r="D145" s="110"/>
      <c r="E145" s="110"/>
    </row>
    <row r="146" spans="1:5" ht="21.75" customHeight="1">
      <c r="A146" s="25" t="s">
        <v>45</v>
      </c>
      <c r="B146" s="110">
        <v>2</v>
      </c>
      <c r="C146" s="110"/>
      <c r="D146" s="110"/>
      <c r="E146" s="110"/>
    </row>
    <row r="147" spans="1:5" ht="18.75" customHeight="1">
      <c r="A147" s="25" t="s">
        <v>46</v>
      </c>
      <c r="B147" s="110">
        <v>3</v>
      </c>
      <c r="C147" s="110"/>
      <c r="D147" s="110"/>
      <c r="E147" s="110"/>
    </row>
    <row r="148" spans="1:5" ht="18" customHeight="1">
      <c r="A148" s="25" t="s">
        <v>47</v>
      </c>
      <c r="B148" s="110">
        <v>5</v>
      </c>
      <c r="C148" s="110"/>
      <c r="D148" s="110"/>
      <c r="E148" s="110"/>
    </row>
    <row r="149" spans="1:5" ht="15.75">
      <c r="A149" s="1"/>
      <c r="B149" s="1"/>
      <c r="C149" s="1"/>
      <c r="D149" s="1"/>
      <c r="E149" s="1"/>
    </row>
    <row r="150" spans="1:5" ht="15.75">
      <c r="A150" s="101" t="s">
        <v>74</v>
      </c>
      <c r="B150" s="102"/>
      <c r="C150" s="102"/>
      <c r="D150" s="102"/>
      <c r="E150" s="103"/>
    </row>
    <row r="151" spans="1:5" ht="63">
      <c r="A151" s="77" t="s">
        <v>2</v>
      </c>
      <c r="B151" s="78"/>
      <c r="C151" s="79"/>
      <c r="D151" s="53" t="s">
        <v>136</v>
      </c>
      <c r="E151" s="2" t="s">
        <v>3</v>
      </c>
    </row>
    <row r="152" spans="1:5" ht="15.75">
      <c r="A152" s="133" t="s">
        <v>75</v>
      </c>
      <c r="B152" s="134"/>
      <c r="C152" s="135"/>
      <c r="D152" s="68"/>
      <c r="E152" s="32">
        <v>2</v>
      </c>
    </row>
    <row r="153" spans="1:5" ht="15.75">
      <c r="A153" s="133" t="s">
        <v>76</v>
      </c>
      <c r="B153" s="134"/>
      <c r="C153" s="135"/>
      <c r="D153" s="68"/>
      <c r="E153" s="32">
        <v>2</v>
      </c>
    </row>
    <row r="154" spans="1:5" ht="20.25" customHeight="1">
      <c r="A154" s="86" t="s">
        <v>77</v>
      </c>
      <c r="B154" s="87"/>
      <c r="C154" s="88"/>
      <c r="D154" s="68"/>
      <c r="E154" s="32">
        <v>1</v>
      </c>
    </row>
    <row r="155" spans="1:5" ht="35.25" customHeight="1">
      <c r="A155" s="133" t="s">
        <v>30</v>
      </c>
      <c r="B155" s="134"/>
      <c r="C155" s="135"/>
      <c r="D155" s="68"/>
      <c r="E155" s="32">
        <v>2</v>
      </c>
    </row>
    <row r="156" spans="1:5" ht="31.5" customHeight="1">
      <c r="A156" s="133" t="s">
        <v>78</v>
      </c>
      <c r="B156" s="134"/>
      <c r="C156" s="135"/>
      <c r="D156" s="68"/>
      <c r="E156" s="32">
        <v>2</v>
      </c>
    </row>
    <row r="157" spans="1:5" ht="18.75" customHeight="1">
      <c r="A157" s="86" t="s">
        <v>79</v>
      </c>
      <c r="B157" s="87"/>
      <c r="C157" s="88"/>
      <c r="D157" s="68"/>
      <c r="E157" s="7">
        <v>1</v>
      </c>
    </row>
    <row r="158" spans="1:5" ht="15.75" customHeight="1">
      <c r="A158" s="133" t="s">
        <v>19</v>
      </c>
      <c r="B158" s="134"/>
      <c r="C158" s="135"/>
      <c r="D158" s="68"/>
      <c r="E158" s="7">
        <v>1</v>
      </c>
    </row>
    <row r="159" spans="1:5" ht="33.75" customHeight="1">
      <c r="A159" s="133" t="s">
        <v>110</v>
      </c>
      <c r="B159" s="134"/>
      <c r="C159" s="135"/>
      <c r="D159" s="68"/>
      <c r="E159" s="32">
        <v>1</v>
      </c>
    </row>
    <row r="160" spans="1:5" ht="36" customHeight="1">
      <c r="A160" s="133" t="s">
        <v>80</v>
      </c>
      <c r="B160" s="134"/>
      <c r="C160" s="135"/>
      <c r="D160" s="68"/>
      <c r="E160" s="32">
        <v>1</v>
      </c>
    </row>
    <row r="161" spans="1:5" ht="45" customHeight="1">
      <c r="A161" s="86" t="s">
        <v>100</v>
      </c>
      <c r="B161" s="87"/>
      <c r="C161" s="88"/>
      <c r="D161" s="68"/>
      <c r="E161" s="32">
        <v>2</v>
      </c>
    </row>
    <row r="162" spans="1:5" ht="30.75" customHeight="1">
      <c r="A162" s="86" t="s">
        <v>81</v>
      </c>
      <c r="B162" s="87"/>
      <c r="C162" s="88"/>
      <c r="D162" s="68"/>
      <c r="E162" s="32">
        <v>2</v>
      </c>
    </row>
    <row r="163" spans="1:5" ht="15.75" customHeight="1">
      <c r="A163" s="133" t="s">
        <v>82</v>
      </c>
      <c r="B163" s="134"/>
      <c r="C163" s="135"/>
      <c r="D163" s="68"/>
      <c r="E163" s="32">
        <v>1</v>
      </c>
    </row>
    <row r="164" spans="1:5" ht="15.75" customHeight="1">
      <c r="A164" s="133" t="s">
        <v>83</v>
      </c>
      <c r="B164" s="134"/>
      <c r="C164" s="135"/>
      <c r="D164" s="68"/>
      <c r="E164" s="32">
        <v>2</v>
      </c>
    </row>
    <row r="165" spans="1:5" ht="33.75" customHeight="1">
      <c r="A165" s="133" t="s">
        <v>84</v>
      </c>
      <c r="B165" s="134"/>
      <c r="C165" s="135"/>
      <c r="D165" s="68"/>
      <c r="E165" s="32">
        <v>1</v>
      </c>
    </row>
    <row r="166" spans="1:5" ht="50.25" customHeight="1">
      <c r="A166" s="133" t="s">
        <v>111</v>
      </c>
      <c r="B166" s="134"/>
      <c r="C166" s="135"/>
      <c r="D166" s="68"/>
      <c r="E166" s="32">
        <v>2</v>
      </c>
    </row>
    <row r="167" spans="1:5" ht="18" customHeight="1">
      <c r="A167" s="133" t="s">
        <v>85</v>
      </c>
      <c r="B167" s="134"/>
      <c r="C167" s="135"/>
      <c r="D167" s="68"/>
      <c r="E167" s="32">
        <v>1</v>
      </c>
    </row>
    <row r="168" spans="1:5" ht="15.75" customHeight="1">
      <c r="A168" s="139" t="s">
        <v>20</v>
      </c>
      <c r="B168" s="140"/>
      <c r="C168" s="141"/>
      <c r="D168" s="68"/>
      <c r="E168" s="10">
        <v>1</v>
      </c>
    </row>
    <row r="169" spans="1:5" ht="15.75" customHeight="1">
      <c r="A169" s="123" t="s">
        <v>133</v>
      </c>
      <c r="B169" s="142"/>
      <c r="C169" s="124"/>
      <c r="D169" s="68"/>
      <c r="E169" s="10">
        <v>2</v>
      </c>
    </row>
    <row r="170" spans="1:5" ht="32.25" customHeight="1">
      <c r="A170" s="123" t="s">
        <v>134</v>
      </c>
      <c r="B170" s="142"/>
      <c r="C170" s="124"/>
      <c r="D170" s="68"/>
      <c r="E170" s="10">
        <v>2</v>
      </c>
    </row>
    <row r="171" spans="1:5" ht="34.5" customHeight="1">
      <c r="A171" s="89" t="s">
        <v>142</v>
      </c>
      <c r="B171" s="90"/>
      <c r="C171" s="91"/>
      <c r="D171" s="68"/>
      <c r="E171" s="10">
        <v>2</v>
      </c>
    </row>
    <row r="172" spans="1:5" ht="31.5" customHeight="1">
      <c r="A172" s="133" t="s">
        <v>101</v>
      </c>
      <c r="B172" s="134"/>
      <c r="C172" s="135"/>
      <c r="D172" s="68"/>
      <c r="E172" s="32">
        <v>1</v>
      </c>
    </row>
    <row r="173" spans="1:5" ht="30.75" customHeight="1">
      <c r="A173" s="86" t="s">
        <v>102</v>
      </c>
      <c r="B173" s="87"/>
      <c r="C173" s="88"/>
      <c r="D173" s="68"/>
      <c r="E173" s="32">
        <v>1</v>
      </c>
    </row>
    <row r="174" spans="1:5" ht="33.75" customHeight="1">
      <c r="A174" s="133" t="s">
        <v>130</v>
      </c>
      <c r="B174" s="134"/>
      <c r="C174" s="135"/>
      <c r="D174" s="68"/>
      <c r="E174" s="32">
        <v>3</v>
      </c>
    </row>
    <row r="175" spans="1:5" ht="32.25" customHeight="1">
      <c r="A175" s="133" t="s">
        <v>131</v>
      </c>
      <c r="B175" s="134"/>
      <c r="C175" s="135"/>
      <c r="D175" s="68"/>
      <c r="E175" s="32">
        <v>2</v>
      </c>
    </row>
    <row r="176" spans="1:5" ht="34.5" customHeight="1">
      <c r="A176" s="133" t="s">
        <v>132</v>
      </c>
      <c r="B176" s="134"/>
      <c r="C176" s="135"/>
      <c r="D176" s="68"/>
      <c r="E176" s="32">
        <v>1</v>
      </c>
    </row>
    <row r="177" spans="1:5" ht="15.75">
      <c r="A177" s="34"/>
      <c r="B177" s="34"/>
      <c r="C177" s="34"/>
      <c r="D177" s="34"/>
      <c r="E177" s="34"/>
    </row>
    <row r="178" spans="1:5" ht="15.75" customHeight="1">
      <c r="A178" s="86" t="s">
        <v>137</v>
      </c>
      <c r="B178" s="87"/>
      <c r="C178" s="87"/>
      <c r="D178" s="87"/>
      <c r="E178" s="88"/>
    </row>
    <row r="179" spans="1:5" ht="15.75">
      <c r="A179" s="133"/>
      <c r="B179" s="134"/>
      <c r="C179" s="135"/>
      <c r="D179" s="68"/>
      <c r="E179" s="32">
        <v>1</v>
      </c>
    </row>
    <row r="180" spans="1:5" ht="15.75">
      <c r="A180" s="133"/>
      <c r="B180" s="134"/>
      <c r="C180" s="135"/>
      <c r="D180" s="68"/>
      <c r="E180" s="32">
        <v>1</v>
      </c>
    </row>
    <row r="181" spans="1:5" ht="15.75">
      <c r="A181" s="133"/>
      <c r="B181" s="134"/>
      <c r="C181" s="135"/>
      <c r="D181" s="68"/>
      <c r="E181" s="32">
        <v>1</v>
      </c>
    </row>
    <row r="182" spans="1:5" ht="15.75">
      <c r="A182" s="133"/>
      <c r="B182" s="134"/>
      <c r="C182" s="135"/>
      <c r="D182" s="68"/>
      <c r="E182" s="32">
        <v>1</v>
      </c>
    </row>
    <row r="183" spans="1:5" ht="15.75">
      <c r="A183" s="86"/>
      <c r="B183" s="87"/>
      <c r="C183" s="88"/>
      <c r="D183" s="68"/>
      <c r="E183" s="32">
        <v>1</v>
      </c>
    </row>
    <row r="184" spans="1:5" ht="15.75">
      <c r="A184" s="133"/>
      <c r="B184" s="134"/>
      <c r="C184" s="135"/>
      <c r="D184" s="68"/>
      <c r="E184" s="32">
        <v>1</v>
      </c>
    </row>
    <row r="185" spans="1:5" ht="15.75">
      <c r="A185" s="133"/>
      <c r="B185" s="134"/>
      <c r="C185" s="135"/>
      <c r="D185" s="68"/>
      <c r="E185" s="32">
        <v>1</v>
      </c>
    </row>
    <row r="186" spans="1:5" ht="15.75">
      <c r="A186" s="133"/>
      <c r="B186" s="134"/>
      <c r="C186" s="135"/>
      <c r="D186" s="68"/>
      <c r="E186" s="32">
        <v>1</v>
      </c>
    </row>
    <row r="187" spans="1:5" ht="15.75">
      <c r="A187" s="133"/>
      <c r="B187" s="134"/>
      <c r="C187" s="135"/>
      <c r="D187" s="68"/>
      <c r="E187" s="32">
        <v>1</v>
      </c>
    </row>
    <row r="188" spans="1:5" ht="15.75">
      <c r="A188" s="86"/>
      <c r="B188" s="87"/>
      <c r="C188" s="88"/>
      <c r="D188" s="68"/>
      <c r="E188" s="32">
        <v>1</v>
      </c>
    </row>
    <row r="189" spans="1:5" ht="15.75">
      <c r="A189" s="133"/>
      <c r="B189" s="134"/>
      <c r="C189" s="135"/>
      <c r="D189" s="68"/>
      <c r="E189" s="32">
        <v>1</v>
      </c>
    </row>
    <row r="190" spans="1:5" ht="15.75">
      <c r="A190" s="86"/>
      <c r="B190" s="87"/>
      <c r="C190" s="88"/>
      <c r="D190" s="68"/>
      <c r="E190" s="32">
        <v>1</v>
      </c>
    </row>
    <row r="191" spans="1:5" ht="15.75">
      <c r="A191" s="80" t="s">
        <v>21</v>
      </c>
      <c r="B191" s="81"/>
      <c r="C191" s="81"/>
      <c r="D191" s="82"/>
      <c r="E191" s="69">
        <f>SUMIF(D152:D176,"V",E152:E176)+SUMIF(D179:D190,"V",E179:E190)</f>
        <v>0</v>
      </c>
    </row>
    <row r="192" spans="1:5" ht="15.75">
      <c r="A192" s="5"/>
      <c r="B192" s="5"/>
      <c r="C192" s="5"/>
      <c r="D192" s="5"/>
      <c r="E192" s="3"/>
    </row>
    <row r="193" spans="1:6" ht="19.5" customHeight="1">
      <c r="A193" s="128" t="s">
        <v>59</v>
      </c>
      <c r="B193" s="129"/>
      <c r="C193" s="129"/>
      <c r="D193" s="129"/>
      <c r="E193" s="130"/>
    </row>
    <row r="194" spans="1:6" ht="20.25" customHeight="1">
      <c r="A194" s="77" t="s">
        <v>2</v>
      </c>
      <c r="B194" s="78"/>
      <c r="C194" s="78"/>
      <c r="D194" s="78"/>
      <c r="E194" s="79"/>
    </row>
    <row r="195" spans="1:6" ht="69" customHeight="1">
      <c r="A195" s="113" t="s">
        <v>183</v>
      </c>
      <c r="B195" s="113"/>
      <c r="C195" s="113"/>
      <c r="D195" s="113"/>
      <c r="E195" s="68"/>
    </row>
    <row r="196" spans="1:6" ht="15.75" customHeight="1">
      <c r="A196" s="80" t="s">
        <v>10</v>
      </c>
      <c r="B196" s="81"/>
      <c r="C196" s="81"/>
      <c r="D196" s="82"/>
      <c r="E196" s="69">
        <f>IF(E195&lt;1,0,IF(AND((E195&gt;=1),(E195&lt;=3)),1,IF(AND((E195&gt;3),(E195&lt;=5)),2,IF(E195&gt;5,3))))</f>
        <v>0</v>
      </c>
      <c r="F196" t="s">
        <v>186</v>
      </c>
    </row>
    <row r="197" spans="1:6" ht="15.75">
      <c r="A197" s="5"/>
      <c r="B197" s="5"/>
      <c r="C197" s="5"/>
      <c r="D197" s="5"/>
      <c r="E197" s="3"/>
    </row>
    <row r="198" spans="1:6" ht="15.75">
      <c r="A198" s="77" t="s">
        <v>11</v>
      </c>
      <c r="B198" s="78"/>
      <c r="C198" s="78"/>
      <c r="D198" s="78"/>
      <c r="E198" s="79"/>
    </row>
    <row r="199" spans="1:6" ht="21" customHeight="1">
      <c r="A199" s="62" t="s">
        <v>34</v>
      </c>
      <c r="B199" s="77" t="s">
        <v>8</v>
      </c>
      <c r="C199" s="78"/>
      <c r="D199" s="78"/>
      <c r="E199" s="79"/>
    </row>
    <row r="200" spans="1:6" ht="49.5" customHeight="1">
      <c r="A200" s="25" t="s">
        <v>119</v>
      </c>
      <c r="B200" s="110">
        <v>0</v>
      </c>
      <c r="C200" s="110"/>
      <c r="D200" s="110"/>
      <c r="E200" s="110"/>
    </row>
    <row r="201" spans="1:6" ht="21" customHeight="1">
      <c r="A201" s="19" t="s">
        <v>87</v>
      </c>
      <c r="B201" s="110">
        <v>1</v>
      </c>
      <c r="C201" s="110"/>
      <c r="D201" s="110"/>
      <c r="E201" s="110"/>
    </row>
    <row r="202" spans="1:6" ht="19.5" customHeight="1">
      <c r="A202" s="25" t="s">
        <v>88</v>
      </c>
      <c r="B202" s="110">
        <v>2</v>
      </c>
      <c r="C202" s="110"/>
      <c r="D202" s="110"/>
      <c r="E202" s="110"/>
    </row>
    <row r="203" spans="1:6" ht="21.75" customHeight="1">
      <c r="A203" s="25" t="s">
        <v>89</v>
      </c>
      <c r="B203" s="110">
        <v>3</v>
      </c>
      <c r="C203" s="110"/>
      <c r="D203" s="110"/>
      <c r="E203" s="110"/>
    </row>
    <row r="204" spans="1:6" ht="15.75">
      <c r="A204" s="34"/>
      <c r="B204" s="34"/>
      <c r="C204" s="34"/>
      <c r="D204" s="34"/>
      <c r="E204" s="34"/>
    </row>
    <row r="205" spans="1:6" ht="22.5" customHeight="1">
      <c r="A205" s="147" t="s">
        <v>96</v>
      </c>
      <c r="B205" s="148"/>
      <c r="C205" s="148"/>
      <c r="D205" s="148"/>
      <c r="E205" s="149"/>
    </row>
    <row r="206" spans="1:6" ht="63">
      <c r="A206" s="110" t="s">
        <v>2</v>
      </c>
      <c r="B206" s="110"/>
      <c r="C206" s="110"/>
      <c r="D206" s="2" t="s">
        <v>136</v>
      </c>
      <c r="E206" s="2" t="s">
        <v>3</v>
      </c>
    </row>
    <row r="207" spans="1:6" ht="53.25" customHeight="1">
      <c r="A207" s="143" t="s">
        <v>125</v>
      </c>
      <c r="B207" s="143"/>
      <c r="C207" s="143"/>
      <c r="D207" s="68"/>
      <c r="E207" s="14">
        <v>3</v>
      </c>
    </row>
    <row r="208" spans="1:6" ht="34.5" customHeight="1">
      <c r="A208" s="143" t="s">
        <v>98</v>
      </c>
      <c r="B208" s="143"/>
      <c r="C208" s="143"/>
      <c r="D208" s="68"/>
      <c r="E208" s="47">
        <v>2</v>
      </c>
    </row>
    <row r="209" spans="1:6" ht="15.75">
      <c r="A209" s="94" t="s">
        <v>21</v>
      </c>
      <c r="B209" s="94"/>
      <c r="C209" s="94"/>
      <c r="D209" s="94"/>
      <c r="E209" s="69">
        <f>SUMIF(D207:D208,"V",E207:E208)</f>
        <v>0</v>
      </c>
      <c r="F209" t="s">
        <v>186</v>
      </c>
    </row>
    <row r="210" spans="1:6" ht="15.75">
      <c r="A210" s="77"/>
      <c r="B210" s="78"/>
      <c r="C210" s="78"/>
      <c r="D210" s="78"/>
      <c r="E210" s="78"/>
    </row>
    <row r="211" spans="1:6" ht="21.75" customHeight="1">
      <c r="A211" s="110" t="s">
        <v>2</v>
      </c>
      <c r="B211" s="110"/>
      <c r="C211" s="110"/>
      <c r="D211" s="110"/>
      <c r="E211" s="62" t="s">
        <v>6</v>
      </c>
    </row>
    <row r="212" spans="1:6" ht="51.75" customHeight="1">
      <c r="A212" s="123" t="s">
        <v>126</v>
      </c>
      <c r="B212" s="142"/>
      <c r="C212" s="142"/>
      <c r="D212" s="124"/>
      <c r="E212" s="68"/>
    </row>
    <row r="213" spans="1:6" ht="52.5" customHeight="1">
      <c r="A213" s="144" t="s">
        <v>127</v>
      </c>
      <c r="B213" s="145"/>
      <c r="C213" s="145"/>
      <c r="D213" s="146"/>
      <c r="E213" s="76" t="e">
        <f>E212/E16*100</f>
        <v>#DIV/0!</v>
      </c>
      <c r="F213" s="71" t="s">
        <v>186</v>
      </c>
    </row>
    <row r="214" spans="1:6" ht="21" customHeight="1">
      <c r="A214" s="144" t="s">
        <v>21</v>
      </c>
      <c r="B214" s="145"/>
      <c r="C214" s="145"/>
      <c r="D214" s="146"/>
      <c r="E214" s="72" t="e">
        <f>IF(AND((E213&gt;=0),(E213&lt;=3)),0,IF(AND((E213&gt;=15.1),(E213&lt;=30)),1,IF(AND((E213&gt;=30.001),(E213&lt;=50)),3,IF(E213&gt;=50.1,5,0))))</f>
        <v>#DIV/0!</v>
      </c>
      <c r="F214" s="71" t="s">
        <v>186</v>
      </c>
    </row>
    <row r="215" spans="1:6" ht="21" customHeight="1">
      <c r="A215" s="92" t="s">
        <v>65</v>
      </c>
      <c r="B215" s="93"/>
      <c r="C215" s="93"/>
      <c r="D215" s="93"/>
      <c r="E215" s="93"/>
    </row>
    <row r="216" spans="1:6" ht="23.25" customHeight="1">
      <c r="A216" s="77" t="s">
        <v>11</v>
      </c>
      <c r="B216" s="78"/>
      <c r="C216" s="78"/>
      <c r="D216" s="78"/>
      <c r="E216" s="79"/>
    </row>
    <row r="217" spans="1:6" ht="21" customHeight="1">
      <c r="A217" s="53" t="s">
        <v>7</v>
      </c>
      <c r="B217" s="77" t="s">
        <v>8</v>
      </c>
      <c r="C217" s="78"/>
      <c r="D217" s="78"/>
      <c r="E217" s="79"/>
    </row>
    <row r="218" spans="1:6" ht="18.75" customHeight="1">
      <c r="A218" s="19" t="s">
        <v>106</v>
      </c>
      <c r="B218" s="110">
        <v>0</v>
      </c>
      <c r="C218" s="110"/>
      <c r="D218" s="110"/>
      <c r="E218" s="110"/>
    </row>
    <row r="219" spans="1:6" ht="19.5" customHeight="1">
      <c r="A219" s="25" t="s">
        <v>40</v>
      </c>
      <c r="B219" s="110">
        <v>1</v>
      </c>
      <c r="C219" s="110"/>
      <c r="D219" s="110"/>
      <c r="E219" s="110"/>
    </row>
    <row r="220" spans="1:6" ht="19.5" customHeight="1">
      <c r="A220" s="25" t="s">
        <v>104</v>
      </c>
      <c r="B220" s="110">
        <v>3</v>
      </c>
      <c r="C220" s="110"/>
      <c r="D220" s="110"/>
      <c r="E220" s="110"/>
    </row>
    <row r="221" spans="1:6" ht="17.25" customHeight="1">
      <c r="A221" s="25" t="s">
        <v>103</v>
      </c>
      <c r="B221" s="110">
        <v>5</v>
      </c>
      <c r="C221" s="110"/>
      <c r="D221" s="110"/>
      <c r="E221" s="110"/>
    </row>
    <row r="222" spans="1:6" ht="15.75">
      <c r="A222" s="35"/>
      <c r="B222" s="35"/>
      <c r="C222" s="35"/>
      <c r="D222" s="12"/>
      <c r="E222" s="11"/>
    </row>
    <row r="223" spans="1:6" ht="31.5">
      <c r="A223" s="77" t="s">
        <v>2</v>
      </c>
      <c r="B223" s="78"/>
      <c r="C223" s="78"/>
      <c r="D223" s="79"/>
      <c r="E223" s="53" t="s">
        <v>22</v>
      </c>
    </row>
    <row r="224" spans="1:6" ht="65.25" customHeight="1">
      <c r="A224" s="89" t="s">
        <v>124</v>
      </c>
      <c r="B224" s="90"/>
      <c r="C224" s="90"/>
      <c r="D224" s="91"/>
      <c r="E224" s="68"/>
    </row>
    <row r="225" spans="1:6" ht="15.75">
      <c r="A225" s="48"/>
      <c r="B225" s="52"/>
      <c r="C225" s="52"/>
      <c r="D225" s="49"/>
      <c r="E225" s="53"/>
    </row>
    <row r="226" spans="1:6" ht="68.25" customHeight="1">
      <c r="A226" s="113" t="s">
        <v>123</v>
      </c>
      <c r="B226" s="113"/>
      <c r="C226" s="113"/>
      <c r="D226" s="113"/>
      <c r="E226" s="18" t="e">
        <f>E224/E16*100</f>
        <v>#DIV/0!</v>
      </c>
    </row>
    <row r="227" spans="1:6" ht="15.75" customHeight="1">
      <c r="A227" s="101" t="s">
        <v>10</v>
      </c>
      <c r="B227" s="102"/>
      <c r="C227" s="102"/>
      <c r="D227" s="103"/>
      <c r="E227" s="69" t="e">
        <f>IF(E226&lt;50,0,IF(AND((E226&gt;=50),(E226&lt;70)),2,IF(AND((E226&gt;=70),(E226&lt;80)),3,IF(E226&gt;=80,5,0))))</f>
        <v>#DIV/0!</v>
      </c>
      <c r="F227" t="s">
        <v>186</v>
      </c>
    </row>
    <row r="228" spans="1:6" ht="15.75" customHeight="1">
      <c r="A228" s="64"/>
      <c r="B228" s="65"/>
      <c r="C228" s="65"/>
      <c r="D228" s="65"/>
      <c r="E228" s="63"/>
    </row>
    <row r="229" spans="1:6" ht="15.75">
      <c r="A229" s="150" t="s">
        <v>11</v>
      </c>
      <c r="B229" s="150"/>
      <c r="C229" s="150"/>
      <c r="D229" s="150"/>
      <c r="E229" s="150"/>
    </row>
    <row r="230" spans="1:6" ht="15.75">
      <c r="A230" s="66" t="s">
        <v>37</v>
      </c>
      <c r="B230" s="110" t="s">
        <v>8</v>
      </c>
      <c r="C230" s="110"/>
      <c r="D230" s="110"/>
      <c r="E230" s="110"/>
    </row>
    <row r="231" spans="1:6" ht="15.75">
      <c r="A231" s="17" t="s">
        <v>35</v>
      </c>
      <c r="B231" s="154">
        <v>0</v>
      </c>
      <c r="C231" s="155"/>
      <c r="D231" s="155"/>
      <c r="E231" s="156"/>
    </row>
    <row r="232" spans="1:6" ht="15.75">
      <c r="A232" s="17" t="s">
        <v>49</v>
      </c>
      <c r="B232" s="154">
        <v>2</v>
      </c>
      <c r="C232" s="155"/>
      <c r="D232" s="155"/>
      <c r="E232" s="156"/>
    </row>
    <row r="233" spans="1:6" ht="15.75">
      <c r="A233" s="17" t="s">
        <v>50</v>
      </c>
      <c r="B233" s="154">
        <v>3</v>
      </c>
      <c r="C233" s="155"/>
      <c r="D233" s="155"/>
      <c r="E233" s="156"/>
    </row>
    <row r="234" spans="1:6" ht="15.75">
      <c r="A234" s="17" t="s">
        <v>51</v>
      </c>
      <c r="B234" s="154">
        <v>5</v>
      </c>
      <c r="C234" s="155"/>
      <c r="D234" s="155"/>
      <c r="E234" s="156"/>
    </row>
    <row r="235" spans="1:6" ht="15.75">
      <c r="A235" s="157"/>
      <c r="B235" s="131"/>
      <c r="C235" s="131"/>
      <c r="D235" s="131"/>
      <c r="E235" s="132"/>
    </row>
    <row r="236" spans="1:6" ht="23.25" customHeight="1">
      <c r="A236" s="147" t="s">
        <v>97</v>
      </c>
      <c r="B236" s="148"/>
      <c r="C236" s="148"/>
      <c r="D236" s="148"/>
      <c r="E236" s="149"/>
    </row>
    <row r="237" spans="1:6" ht="63">
      <c r="A237" s="115" t="s">
        <v>2</v>
      </c>
      <c r="B237" s="116"/>
      <c r="C237" s="117"/>
      <c r="D237" s="53" t="s">
        <v>136</v>
      </c>
      <c r="E237" s="53" t="s">
        <v>3</v>
      </c>
    </row>
    <row r="238" spans="1:6" ht="34.5" customHeight="1">
      <c r="A238" s="151" t="s">
        <v>112</v>
      </c>
      <c r="B238" s="152"/>
      <c r="C238" s="153"/>
      <c r="D238" s="68"/>
      <c r="E238" s="53">
        <v>5</v>
      </c>
    </row>
    <row r="239" spans="1:6" ht="38.25" customHeight="1">
      <c r="A239" s="101" t="s">
        <v>182</v>
      </c>
      <c r="B239" s="102"/>
      <c r="C239" s="103"/>
      <c r="D239" s="68"/>
      <c r="E239" s="62">
        <v>3</v>
      </c>
    </row>
    <row r="240" spans="1:6" ht="15.75">
      <c r="A240" s="80" t="s">
        <v>21</v>
      </c>
      <c r="B240" s="81"/>
      <c r="C240" s="81"/>
      <c r="D240" s="82"/>
      <c r="E240" s="69">
        <f>SUMIF(D238:D239,"V",E238:E239)</f>
        <v>0</v>
      </c>
      <c r="F240" t="s">
        <v>186</v>
      </c>
    </row>
    <row r="241" spans="1:6" ht="15.75">
      <c r="A241" s="5"/>
      <c r="B241" s="5"/>
      <c r="C241" s="5"/>
      <c r="D241" s="5"/>
      <c r="E241" s="24"/>
    </row>
    <row r="242" spans="1:6" ht="63">
      <c r="A242" s="77" t="s">
        <v>2</v>
      </c>
      <c r="B242" s="78"/>
      <c r="C242" s="79"/>
      <c r="D242" s="2" t="s">
        <v>136</v>
      </c>
      <c r="E242" s="2" t="s">
        <v>3</v>
      </c>
    </row>
    <row r="243" spans="1:6" ht="47.25" customHeight="1">
      <c r="A243" s="104" t="s">
        <v>181</v>
      </c>
      <c r="B243" s="105"/>
      <c r="C243" s="106"/>
      <c r="D243" s="68"/>
      <c r="E243" s="53">
        <v>3</v>
      </c>
    </row>
    <row r="244" spans="1:6" ht="15.75">
      <c r="A244" s="80" t="s">
        <v>21</v>
      </c>
      <c r="B244" s="81"/>
      <c r="C244" s="81"/>
      <c r="D244" s="82"/>
      <c r="E244" s="69">
        <f>SUMIF(D243,"V",E243)</f>
        <v>0</v>
      </c>
      <c r="F244" t="s">
        <v>186</v>
      </c>
    </row>
    <row r="245" spans="1:6" ht="15.75">
      <c r="A245" s="1"/>
      <c r="B245" s="1"/>
      <c r="C245" s="1"/>
      <c r="D245" s="1"/>
      <c r="E245" s="1"/>
    </row>
    <row r="246" spans="1:6" ht="15.75">
      <c r="A246" s="110" t="s">
        <v>2</v>
      </c>
      <c r="B246" s="110"/>
      <c r="C246" s="62" t="s">
        <v>4</v>
      </c>
      <c r="D246" s="62" t="s">
        <v>5</v>
      </c>
      <c r="E246" s="62" t="s">
        <v>6</v>
      </c>
    </row>
    <row r="247" spans="1:6" ht="36.75" customHeight="1">
      <c r="A247" s="114" t="s">
        <v>120</v>
      </c>
      <c r="B247" s="114"/>
      <c r="C247" s="68"/>
      <c r="D247" s="68"/>
      <c r="E247" s="68"/>
    </row>
    <row r="248" spans="1:6" ht="50.25" customHeight="1">
      <c r="A248" s="114" t="s">
        <v>121</v>
      </c>
      <c r="B248" s="114"/>
      <c r="C248" s="61" t="e">
        <f>C247/C16*100</f>
        <v>#DIV/0!</v>
      </c>
      <c r="D248" s="61" t="e">
        <f>D247/D16*100</f>
        <v>#DIV/0!</v>
      </c>
      <c r="E248" s="61" t="e">
        <f>E247/E16*100</f>
        <v>#DIV/0!</v>
      </c>
    </row>
    <row r="249" spans="1:6" ht="15.75">
      <c r="A249" s="50"/>
      <c r="B249" s="51"/>
      <c r="C249" s="29"/>
      <c r="D249" s="30"/>
      <c r="E249" s="13"/>
    </row>
    <row r="250" spans="1:6" ht="51" customHeight="1">
      <c r="A250" s="111" t="s">
        <v>122</v>
      </c>
      <c r="B250" s="111"/>
      <c r="C250" s="111"/>
      <c r="D250" s="111"/>
      <c r="E250" s="61" t="e">
        <f>AVERAGE(C248:E248)</f>
        <v>#DIV/0!</v>
      </c>
    </row>
    <row r="251" spans="1:6" ht="15.75" customHeight="1">
      <c r="A251" s="118" t="s">
        <v>33</v>
      </c>
      <c r="B251" s="118"/>
      <c r="C251" s="118"/>
      <c r="D251" s="118"/>
      <c r="E251" s="69" t="e">
        <f>IF(E250&lt;=20,0,IF(AND((E250&gt;20),(E250&lt;=50)),3,IF(E250&gt;50,5,0)))</f>
        <v>#DIV/0!</v>
      </c>
      <c r="F251" t="s">
        <v>186</v>
      </c>
    </row>
    <row r="252" spans="1:6" ht="15.75" customHeight="1">
      <c r="A252" s="64"/>
      <c r="B252" s="65"/>
      <c r="C252" s="65"/>
      <c r="D252" s="65"/>
      <c r="E252" s="67"/>
    </row>
    <row r="253" spans="1:6" ht="15.75">
      <c r="A253" s="150" t="s">
        <v>11</v>
      </c>
      <c r="B253" s="150"/>
      <c r="C253" s="150"/>
      <c r="D253" s="150"/>
      <c r="E253" s="150"/>
    </row>
    <row r="254" spans="1:6" ht="15.75">
      <c r="A254" s="66" t="s">
        <v>36</v>
      </c>
      <c r="B254" s="110" t="s">
        <v>8</v>
      </c>
      <c r="C254" s="110"/>
      <c r="D254" s="110"/>
      <c r="E254" s="110"/>
    </row>
    <row r="255" spans="1:6" ht="15.75">
      <c r="A255" s="39" t="s">
        <v>53</v>
      </c>
      <c r="B255" s="150">
        <v>0</v>
      </c>
      <c r="C255" s="150"/>
      <c r="D255" s="150"/>
      <c r="E255" s="150"/>
    </row>
    <row r="256" spans="1:6" ht="15.75">
      <c r="A256" s="39" t="s">
        <v>52</v>
      </c>
      <c r="B256" s="150">
        <v>3</v>
      </c>
      <c r="C256" s="150"/>
      <c r="D256" s="150"/>
      <c r="E256" s="150"/>
    </row>
    <row r="257" spans="1:7" ht="15.75">
      <c r="A257" s="39" t="s">
        <v>54</v>
      </c>
      <c r="B257" s="150">
        <v>5</v>
      </c>
      <c r="C257" s="150"/>
      <c r="D257" s="150"/>
      <c r="E257" s="150"/>
    </row>
    <row r="258" spans="1:7" ht="15.75">
      <c r="A258" s="34"/>
      <c r="B258" s="34"/>
      <c r="C258" s="34"/>
      <c r="D258" s="34"/>
      <c r="E258" s="34"/>
    </row>
    <row r="259" spans="1:7" ht="15.75">
      <c r="A259" s="77" t="s">
        <v>2</v>
      </c>
      <c r="B259" s="78"/>
      <c r="C259" s="78"/>
      <c r="D259" s="79"/>
      <c r="E259" s="53" t="s">
        <v>6</v>
      </c>
    </row>
    <row r="260" spans="1:7" ht="20.25" customHeight="1">
      <c r="A260" s="101" t="s">
        <v>60</v>
      </c>
      <c r="B260" s="102"/>
      <c r="C260" s="102"/>
      <c r="D260" s="103"/>
      <c r="E260" s="18" t="e">
        <f>(E16-D16)/E16*100</f>
        <v>#DIV/0!</v>
      </c>
    </row>
    <row r="261" spans="1:7" ht="19.5" customHeight="1">
      <c r="A261" s="101" t="s">
        <v>184</v>
      </c>
      <c r="B261" s="102"/>
      <c r="C261" s="102"/>
      <c r="D261" s="103"/>
      <c r="E261" s="69" t="e">
        <f>IF(E260&gt;=50,0,IF(AND((E260&gt;=20),(E260&lt;50)),3,IF(E260&lt;20,5,0)))</f>
        <v>#DIV/0!</v>
      </c>
    </row>
    <row r="262" spans="1:7" ht="19.5" customHeight="1">
      <c r="A262" s="64"/>
      <c r="B262" s="65"/>
      <c r="C262" s="65"/>
      <c r="D262" s="65"/>
      <c r="E262" s="63"/>
    </row>
    <row r="263" spans="1:7" ht="15.75">
      <c r="A263" s="150" t="s">
        <v>11</v>
      </c>
      <c r="B263" s="150"/>
      <c r="C263" s="150"/>
      <c r="D263" s="150"/>
      <c r="E263" s="150"/>
    </row>
    <row r="264" spans="1:7" ht="15.75">
      <c r="A264" s="66" t="s">
        <v>36</v>
      </c>
      <c r="B264" s="110" t="s">
        <v>8</v>
      </c>
      <c r="C264" s="110"/>
      <c r="D264" s="110"/>
      <c r="E264" s="110"/>
    </row>
    <row r="265" spans="1:7" ht="15.75">
      <c r="A265" s="39" t="s">
        <v>55</v>
      </c>
      <c r="B265" s="150">
        <v>0</v>
      </c>
      <c r="C265" s="150"/>
      <c r="D265" s="150"/>
      <c r="E265" s="150"/>
    </row>
    <row r="266" spans="1:7" ht="15.75">
      <c r="A266" s="39" t="s">
        <v>56</v>
      </c>
      <c r="B266" s="150">
        <v>3</v>
      </c>
      <c r="C266" s="150"/>
      <c r="D266" s="150"/>
      <c r="E266" s="150"/>
    </row>
    <row r="267" spans="1:7" ht="15.75">
      <c r="A267" s="39" t="s">
        <v>57</v>
      </c>
      <c r="B267" s="150">
        <v>5</v>
      </c>
      <c r="C267" s="150"/>
      <c r="D267" s="150"/>
      <c r="E267" s="150"/>
    </row>
    <row r="268" spans="1:7" ht="15.75">
      <c r="A268" s="11"/>
      <c r="B268" s="11"/>
      <c r="C268" s="11"/>
      <c r="D268" s="11"/>
      <c r="E268" s="11"/>
    </row>
    <row r="269" spans="1:7" ht="20.25">
      <c r="A269" s="80" t="s">
        <v>23</v>
      </c>
      <c r="B269" s="81"/>
      <c r="C269" s="81"/>
      <c r="D269" s="82"/>
      <c r="E269" s="73">
        <f>SUM(IF(ISNUMBER(E12),E12,0),IF(ISNUMBER(E21),E21,0),IF(ISNUMBER(E60),E60,0),IF(ISNUMBER(E64),E64,0),IF(ISNUMBER(E72),E72,0),IF(ISNUMBER(E84),E84,0),IF(ISNUMBER(E98),E98,0),IF(ISNUMBER(E111),E111,0),IF(ISNUMBER(E124),E124,0),IF(ISNUMBER(E140),E140,0),IF(ISNUMBER(E191),E191,0),IF(ISNUMBER(E196),E196,0),IF(ISNUMBER(E209),E209,0),IF(ISNUMBER(E214),E214,0),IF(ISNUMBER(E227),E227,0),IF(ISNUMBER(E240),E240,0),IF(ISNUMBER(E244),E244,0),IF(ISNUMBER(E251),E251,0),IF(ISNUMBER(E261),E261,0))</f>
        <v>0</v>
      </c>
      <c r="G269">
        <v>136</v>
      </c>
    </row>
    <row r="270" spans="1:7" ht="15.75">
      <c r="A270" s="5"/>
      <c r="B270" s="5"/>
      <c r="C270" s="5"/>
      <c r="D270" s="5"/>
      <c r="E270" s="16"/>
    </row>
    <row r="271" spans="1:7" ht="15.75">
      <c r="A271" s="11"/>
      <c r="B271" s="11"/>
      <c r="C271" s="11"/>
      <c r="D271" s="11"/>
      <c r="E271" s="11"/>
    </row>
    <row r="272" spans="1:7" ht="15.75">
      <c r="A272" s="11"/>
      <c r="B272" s="11"/>
      <c r="C272" s="11"/>
      <c r="D272" s="11"/>
      <c r="E272" s="11"/>
    </row>
    <row r="273" spans="1:5" ht="15.75">
      <c r="A273" s="37" t="s">
        <v>139</v>
      </c>
      <c r="B273" s="37"/>
      <c r="C273" s="159" t="s">
        <v>24</v>
      </c>
      <c r="D273" s="159"/>
      <c r="E273" s="159"/>
    </row>
    <row r="274" spans="1:5" ht="25.5" customHeight="1">
      <c r="B274" s="58" t="s">
        <v>138</v>
      </c>
      <c r="C274" s="160" t="s">
        <v>25</v>
      </c>
      <c r="D274" s="160"/>
      <c r="E274" s="160"/>
    </row>
    <row r="275" spans="1:5" ht="15.75">
      <c r="A275" s="8" t="s">
        <v>140</v>
      </c>
      <c r="B275" s="36"/>
      <c r="C275" s="160" t="s">
        <v>24</v>
      </c>
      <c r="D275" s="160"/>
      <c r="E275" s="160"/>
    </row>
    <row r="276" spans="1:5" ht="25.5" customHeight="1">
      <c r="B276" s="58" t="s">
        <v>141</v>
      </c>
      <c r="C276" s="160" t="s">
        <v>25</v>
      </c>
      <c r="D276" s="160"/>
      <c r="E276" s="160"/>
    </row>
    <row r="277" spans="1:5" ht="15.75">
      <c r="A277" s="58" t="s">
        <v>26</v>
      </c>
      <c r="B277" s="58"/>
      <c r="C277" s="55"/>
      <c r="D277" s="55"/>
      <c r="E277" s="55"/>
    </row>
    <row r="278" spans="1:5" ht="15.75">
      <c r="A278" s="1"/>
      <c r="B278" s="1"/>
      <c r="C278" s="1"/>
      <c r="D278" s="1"/>
      <c r="E278" s="1"/>
    </row>
    <row r="279" spans="1:5" ht="15.75">
      <c r="A279" s="56" t="s">
        <v>27</v>
      </c>
      <c r="B279" s="4"/>
      <c r="C279" s="158"/>
      <c r="D279" s="158"/>
      <c r="E279" s="158"/>
    </row>
    <row r="280" spans="1:5" ht="15.75">
      <c r="A280" s="9"/>
      <c r="B280" s="9"/>
      <c r="C280" s="158"/>
      <c r="D280" s="158"/>
      <c r="E280" s="158"/>
    </row>
  </sheetData>
  <mergeCells count="274">
    <mergeCell ref="B254:E254"/>
    <mergeCell ref="B255:E255"/>
    <mergeCell ref="B256:E256"/>
    <mergeCell ref="B257:E257"/>
    <mergeCell ref="A259:D259"/>
    <mergeCell ref="A260:D260"/>
    <mergeCell ref="A246:B246"/>
    <mergeCell ref="A247:B247"/>
    <mergeCell ref="A248:B248"/>
    <mergeCell ref="A250:D250"/>
    <mergeCell ref="A251:D251"/>
    <mergeCell ref="A253:E253"/>
    <mergeCell ref="C280:E280"/>
    <mergeCell ref="A269:D269"/>
    <mergeCell ref="C273:E273"/>
    <mergeCell ref="C274:E274"/>
    <mergeCell ref="C275:E275"/>
    <mergeCell ref="C276:E276"/>
    <mergeCell ref="C279:E279"/>
    <mergeCell ref="A261:D261"/>
    <mergeCell ref="A263:E263"/>
    <mergeCell ref="B264:E264"/>
    <mergeCell ref="B265:E265"/>
    <mergeCell ref="B266:E266"/>
    <mergeCell ref="B267:E267"/>
    <mergeCell ref="A238:C238"/>
    <mergeCell ref="A239:C239"/>
    <mergeCell ref="A240:D240"/>
    <mergeCell ref="A242:C242"/>
    <mergeCell ref="A243:C243"/>
    <mergeCell ref="A244:D244"/>
    <mergeCell ref="B231:E231"/>
    <mergeCell ref="B232:E232"/>
    <mergeCell ref="B233:E233"/>
    <mergeCell ref="B234:E234"/>
    <mergeCell ref="A236:E236"/>
    <mergeCell ref="A237:C237"/>
    <mergeCell ref="A235:E235"/>
    <mergeCell ref="A223:D223"/>
    <mergeCell ref="A224:D224"/>
    <mergeCell ref="A226:D226"/>
    <mergeCell ref="A227:D227"/>
    <mergeCell ref="A229:E229"/>
    <mergeCell ref="B230:E230"/>
    <mergeCell ref="B217:E217"/>
    <mergeCell ref="B218:E218"/>
    <mergeCell ref="B219:E219"/>
    <mergeCell ref="B220:E220"/>
    <mergeCell ref="B221:E221"/>
    <mergeCell ref="A208:C208"/>
    <mergeCell ref="A211:D211"/>
    <mergeCell ref="A212:D212"/>
    <mergeCell ref="A213:D213"/>
    <mergeCell ref="A214:D214"/>
    <mergeCell ref="A216:E216"/>
    <mergeCell ref="B201:E201"/>
    <mergeCell ref="B202:E202"/>
    <mergeCell ref="B203:E203"/>
    <mergeCell ref="A205:E205"/>
    <mergeCell ref="A206:C206"/>
    <mergeCell ref="A207:C207"/>
    <mergeCell ref="A194:E194"/>
    <mergeCell ref="A195:D195"/>
    <mergeCell ref="A196:D196"/>
    <mergeCell ref="A198:E198"/>
    <mergeCell ref="B199:E199"/>
    <mergeCell ref="B200:E200"/>
    <mergeCell ref="A187:C187"/>
    <mergeCell ref="A188:C188"/>
    <mergeCell ref="A189:C189"/>
    <mergeCell ref="A190:C190"/>
    <mergeCell ref="A191:D191"/>
    <mergeCell ref="A193:E193"/>
    <mergeCell ref="A181:C181"/>
    <mergeCell ref="A182:C182"/>
    <mergeCell ref="A183:C183"/>
    <mergeCell ref="A184:C184"/>
    <mergeCell ref="A185:C185"/>
    <mergeCell ref="A186:C186"/>
    <mergeCell ref="A174:C174"/>
    <mergeCell ref="A175:C175"/>
    <mergeCell ref="A176:C176"/>
    <mergeCell ref="A178:E178"/>
    <mergeCell ref="A179:C179"/>
    <mergeCell ref="A180:C180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E150"/>
    <mergeCell ref="A151:C151"/>
    <mergeCell ref="A152:C152"/>
    <mergeCell ref="A153:C153"/>
    <mergeCell ref="A154:C154"/>
    <mergeCell ref="A155:C155"/>
    <mergeCell ref="B145:E145"/>
    <mergeCell ref="B146:E146"/>
    <mergeCell ref="B147:E147"/>
    <mergeCell ref="B148:E148"/>
    <mergeCell ref="B134:E134"/>
    <mergeCell ref="A136:D136"/>
    <mergeCell ref="A137:D137"/>
    <mergeCell ref="A139:D139"/>
    <mergeCell ref="A140:D140"/>
    <mergeCell ref="A142:E142"/>
    <mergeCell ref="B128:E128"/>
    <mergeCell ref="B129:E129"/>
    <mergeCell ref="B130:E130"/>
    <mergeCell ref="B131:E131"/>
    <mergeCell ref="B132:E132"/>
    <mergeCell ref="B133:E133"/>
    <mergeCell ref="B127:E127"/>
    <mergeCell ref="B143:E143"/>
    <mergeCell ref="B144:E144"/>
    <mergeCell ref="A113:E113"/>
    <mergeCell ref="B114:E114"/>
    <mergeCell ref="B115:E115"/>
    <mergeCell ref="B116:E116"/>
    <mergeCell ref="B117:E117"/>
    <mergeCell ref="A119:D119"/>
    <mergeCell ref="A105:C105"/>
    <mergeCell ref="A106:C106"/>
    <mergeCell ref="A107:C107"/>
    <mergeCell ref="A108:C108"/>
    <mergeCell ref="A110:D110"/>
    <mergeCell ref="A111:D111"/>
    <mergeCell ref="A98:D98"/>
    <mergeCell ref="A100:E100"/>
    <mergeCell ref="A101:C101"/>
    <mergeCell ref="A102:C102"/>
    <mergeCell ref="A103:C103"/>
    <mergeCell ref="A104:C104"/>
    <mergeCell ref="C92:E92"/>
    <mergeCell ref="A93:C93"/>
    <mergeCell ref="A94:E94"/>
    <mergeCell ref="A95:C95"/>
    <mergeCell ref="A96:C96"/>
    <mergeCell ref="A97:C97"/>
    <mergeCell ref="A89:B89"/>
    <mergeCell ref="C89:E89"/>
    <mergeCell ref="A90:B90"/>
    <mergeCell ref="C90:E90"/>
    <mergeCell ref="A91:B91"/>
    <mergeCell ref="C91:E91"/>
    <mergeCell ref="A84:D84"/>
    <mergeCell ref="A85:E85"/>
    <mergeCell ref="A86:E86"/>
    <mergeCell ref="A87:B87"/>
    <mergeCell ref="C87:E87"/>
    <mergeCell ref="A88:B88"/>
    <mergeCell ref="C88:E88"/>
    <mergeCell ref="A83:E83"/>
    <mergeCell ref="A16:B16"/>
    <mergeCell ref="A17:B17"/>
    <mergeCell ref="A18:B18"/>
    <mergeCell ref="B77:E77"/>
    <mergeCell ref="B78:E78"/>
    <mergeCell ref="B79:E79"/>
    <mergeCell ref="B80:E80"/>
    <mergeCell ref="B81:E81"/>
    <mergeCell ref="A68:B68"/>
    <mergeCell ref="A69:B69"/>
    <mergeCell ref="A71:D71"/>
    <mergeCell ref="A72:D72"/>
    <mergeCell ref="A74:E74"/>
    <mergeCell ref="B75:E75"/>
    <mergeCell ref="A60:D60"/>
    <mergeCell ref="A62:C62"/>
    <mergeCell ref="A63:C63"/>
    <mergeCell ref="A64:D64"/>
    <mergeCell ref="A66:B66"/>
    <mergeCell ref="A67:B67"/>
    <mergeCell ref="A55:E55"/>
    <mergeCell ref="A56:E56"/>
    <mergeCell ref="B76:E76"/>
    <mergeCell ref="A57:C57"/>
    <mergeCell ref="A58:C58"/>
    <mergeCell ref="A59:C59"/>
    <mergeCell ref="A52:B52"/>
    <mergeCell ref="C52:E52"/>
    <mergeCell ref="A53:B53"/>
    <mergeCell ref="C53:E53"/>
    <mergeCell ref="A54:B54"/>
    <mergeCell ref="C54:E54"/>
    <mergeCell ref="A48:B48"/>
    <mergeCell ref="C48:E48"/>
    <mergeCell ref="A49:E49"/>
    <mergeCell ref="A50:B50"/>
    <mergeCell ref="C50:E50"/>
    <mergeCell ref="A51:B51"/>
    <mergeCell ref="C51:E51"/>
    <mergeCell ref="A45:B45"/>
    <mergeCell ref="C45:E45"/>
    <mergeCell ref="A46:B46"/>
    <mergeCell ref="C46:E46"/>
    <mergeCell ref="A47:B47"/>
    <mergeCell ref="C47:E47"/>
    <mergeCell ref="A41:B41"/>
    <mergeCell ref="C41:E41"/>
    <mergeCell ref="A42:B42"/>
    <mergeCell ref="C42:E42"/>
    <mergeCell ref="A43:E43"/>
    <mergeCell ref="A44:B44"/>
    <mergeCell ref="C44:E44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E37"/>
    <mergeCell ref="A32:B32"/>
    <mergeCell ref="C32:E32"/>
    <mergeCell ref="A33:B33"/>
    <mergeCell ref="C33:E33"/>
    <mergeCell ref="A34:B34"/>
    <mergeCell ref="C34:E34"/>
    <mergeCell ref="A10:C10"/>
    <mergeCell ref="A9:C9"/>
    <mergeCell ref="A12:D12"/>
    <mergeCell ref="A14:E14"/>
    <mergeCell ref="A29:B29"/>
    <mergeCell ref="C29:E29"/>
    <mergeCell ref="A30:B30"/>
    <mergeCell ref="C30:E30"/>
    <mergeCell ref="A31:E31"/>
    <mergeCell ref="A26:B26"/>
    <mergeCell ref="C26:E26"/>
    <mergeCell ref="A27:B27"/>
    <mergeCell ref="C27:E27"/>
    <mergeCell ref="A28:B28"/>
    <mergeCell ref="C28:E28"/>
    <mergeCell ref="A126:E126"/>
    <mergeCell ref="A124:D124"/>
    <mergeCell ref="A123:D123"/>
    <mergeCell ref="A121:D121"/>
    <mergeCell ref="A120:D120"/>
    <mergeCell ref="A215:E215"/>
    <mergeCell ref="A209:D209"/>
    <mergeCell ref="A210:E210"/>
    <mergeCell ref="A1:E1"/>
    <mergeCell ref="A2:E2"/>
    <mergeCell ref="A3:E3"/>
    <mergeCell ref="A4:E4"/>
    <mergeCell ref="A6:E6"/>
    <mergeCell ref="A22:E22"/>
    <mergeCell ref="A23:E23"/>
    <mergeCell ref="A24:B24"/>
    <mergeCell ref="C24:E24"/>
    <mergeCell ref="A11:C11"/>
    <mergeCell ref="A25:E25"/>
    <mergeCell ref="A15:B15"/>
    <mergeCell ref="A20:D20"/>
    <mergeCell ref="A21:D21"/>
    <mergeCell ref="A7:C7"/>
    <mergeCell ref="A8:C8"/>
  </mergeCells>
  <dataValidations count="3">
    <dataValidation type="list" operator="equal" allowBlank="1" showInputMessage="1" showErrorMessage="1" sqref="D243 D222 D238:D239 D207:D208 D58:D59 D8:D11 D63 D152:D176 D95:D97 D179:D190">
      <formula1>"V"</formula1>
    </dataValidation>
    <dataValidation type="list" operator="equal" allowBlank="1" showInputMessage="1" showErrorMessage="1" sqref="E84">
      <formula1>"1, 2, 3, 5"</formula1>
    </dataValidation>
    <dataValidation type="list" operator="equal" allowBlank="1" showInputMessage="1" showErrorMessage="1" sqref="E21">
      <formula1>"1, 2, 3, 4, 5"</formula1>
    </dataValidation>
  </dataValidations>
  <pageMargins left="0.25" right="0.25" top="0.75" bottom="0.75" header="0.3" footer="0.3"/>
  <pageSetup paperSize="9" scale="8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Номинация 16</vt:lpstr>
      <vt:lpstr>'Номинация 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LjDD в. LvuN</dc:creator>
  <cp:lastModifiedBy>Саруханян Елена Анатольевна</cp:lastModifiedBy>
  <cp:lastPrinted>2018-05-17T08:52:33Z</cp:lastPrinted>
  <dcterms:created xsi:type="dcterms:W3CDTF">2018-03-06T10:00:44Z</dcterms:created>
  <dcterms:modified xsi:type="dcterms:W3CDTF">2018-05-21T07:31:26Z</dcterms:modified>
</cp:coreProperties>
</file>