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225" windowWidth="14805" windowHeight="7890" firstSheet="2" activeTab="2"/>
  </bookViews>
  <sheets>
    <sheet name="Информация ко дню города" sheetId="2" state="hidden" r:id="rId1"/>
    <sheet name="Магаданский хрусталь 2017" sheetId="3" state="hidden" r:id="rId2"/>
    <sheet name="Лист1" sheetId="4" r:id="rId3"/>
  </sheets>
  <calcPr calcId="144525"/>
</workbook>
</file>

<file path=xl/calcChain.xml><?xml version="1.0" encoding="utf-8"?>
<calcChain xmlns="http://schemas.openxmlformats.org/spreadsheetml/2006/main">
  <c r="A9" i="4" l="1"/>
  <c r="A10" i="4" s="1"/>
  <c r="A11" i="4" s="1"/>
  <c r="A12" i="4" s="1"/>
  <c r="A13" i="4" s="1"/>
  <c r="A14" i="4" s="1"/>
  <c r="C20" i="3" l="1"/>
  <c r="C33" i="3" s="1"/>
  <c r="C38" i="3" s="1"/>
  <c r="D22" i="3"/>
  <c r="C28" i="3"/>
  <c r="C29" i="3"/>
  <c r="D6" i="3"/>
  <c r="C16" i="3"/>
  <c r="C3" i="3"/>
  <c r="C4" i="3"/>
  <c r="D16" i="3"/>
  <c r="A4" i="3"/>
  <c r="A5" i="3"/>
  <c r="A6" i="3" s="1"/>
  <c r="A7" i="3" s="1"/>
  <c r="A8" i="3" s="1"/>
  <c r="A9" i="3" s="1"/>
  <c r="A10" i="3" s="1"/>
  <c r="A11" i="3" s="1"/>
  <c r="A12" i="3" s="1"/>
  <c r="A13" i="3" s="1"/>
  <c r="E15" i="2"/>
  <c r="F14" i="2"/>
  <c r="D15" i="2"/>
  <c r="F6" i="2"/>
  <c r="F15" i="2"/>
  <c r="C40" i="3" l="1"/>
</calcChain>
</file>

<file path=xl/sharedStrings.xml><?xml version="1.0" encoding="utf-8"?>
<sst xmlns="http://schemas.openxmlformats.org/spreadsheetml/2006/main" count="134" uniqueCount="128">
  <si>
    <t>№ п/п</t>
  </si>
  <si>
    <t>Наименование</t>
  </si>
  <si>
    <t>АО "Тралком"</t>
  </si>
  <si>
    <t>ООО Магаданавто</t>
  </si>
  <si>
    <t>ООО Магаданрыба</t>
  </si>
  <si>
    <t>ООО "Торговый дом Агрико"</t>
  </si>
  <si>
    <t>ООО "Хлебокомбинат Магадански"</t>
  </si>
  <si>
    <t>ООО ДВТК</t>
  </si>
  <si>
    <t>Сумма, в руб.</t>
  </si>
  <si>
    <t>ПАО ММЗ</t>
  </si>
  <si>
    <t>Наличие средств на р/счете по состоянию на 03.07.2017</t>
  </si>
  <si>
    <t>Мероприятия, в рамках которых есть подписаные договоры</t>
  </si>
  <si>
    <t>Исполнитель</t>
  </si>
  <si>
    <t>ООО "Блая студия", Кузьминых Констант.Борисович</t>
  </si>
  <si>
    <t>Изготовление и монтаж стенда "Почетный гражданин города Магадана"</t>
  </si>
  <si>
    <t>Сумма по договору, в руб.</t>
  </si>
  <si>
    <t>Поставка тротуарной плитки в рамках благоустройтсва города</t>
  </si>
  <si>
    <t>ИП Потапов Р.А.</t>
  </si>
  <si>
    <t>Оплата проезда приглашенной на выступление ко дню города гр. Братья Грим</t>
  </si>
  <si>
    <t>ООО "Агентство Беркут"</t>
  </si>
  <si>
    <t>ООО "Гостиничный комплекс "Океан"</t>
  </si>
  <si>
    <t>Проживание артистов</t>
  </si>
  <si>
    <t>ООО "Фабрика развлечений"</t>
  </si>
  <si>
    <t>Организация концерта группы Братья Грим</t>
  </si>
  <si>
    <t>ООО "Джиарпи ТВ"</t>
  </si>
  <si>
    <t xml:space="preserve">Обслуживание системмы "Открытый город", ежемесячная абонплата </t>
  </si>
  <si>
    <t xml:space="preserve">Частное образовательное учреждение высшего образования «Санкт-Петербургский университет технологий управления и экономики» </t>
  </si>
  <si>
    <t>Примечание</t>
  </si>
  <si>
    <t>Оплатить необходимо до 31.08.2017</t>
  </si>
  <si>
    <t>Скульптурная композиция "Косатка"</t>
  </si>
  <si>
    <t>Итого</t>
  </si>
  <si>
    <t>Информация о работе НКО "Фонд социального партерства города Магадана"</t>
  </si>
  <si>
    <t>НИР по теме: Исследование восприятия жителями г. Магадана информационной политики мэрии г. Магадана на базе Интернет-ресурса www.openmagadan.ru</t>
  </si>
  <si>
    <t>Фонд поддержки развития искусств</t>
  </si>
  <si>
    <t>Договора нет, информация о необходимом авансе в размере 300 тыс.руб.получена в устной форме</t>
  </si>
  <si>
    <t>Председатель правления Фонда Н.Ю. Евсютина</t>
  </si>
  <si>
    <t>ООО "Принт Сервис"</t>
  </si>
  <si>
    <t>Оплата за сувенирную продукцию ко дню города</t>
  </si>
  <si>
    <t>Аванс/оплата, в руб.</t>
  </si>
  <si>
    <t>Праздничный обед Ветеранам ко дню Победы</t>
  </si>
  <si>
    <t>ООО "Белант"</t>
  </si>
  <si>
    <t>Задолженность, в руб.</t>
  </si>
  <si>
    <r>
      <t>Примечание: где будет установлена композиция</t>
    </r>
    <r>
      <rPr>
        <b/>
        <sz val="11"/>
        <color indexed="8"/>
        <rFont val="Calibri"/>
        <family val="2"/>
        <charset val="204"/>
      </rPr>
      <t xml:space="preserve"> "Косатка"</t>
    </r>
    <r>
      <rPr>
        <sz val="11"/>
        <color theme="1"/>
        <rFont val="Calibri"/>
        <family val="2"/>
        <scheme val="minor"/>
      </rPr>
      <t xml:space="preserve"> и кто выступит третьим лицом не известно.</t>
    </r>
  </si>
  <si>
    <t>ОАО "Сусуманзолото"</t>
  </si>
  <si>
    <t>ООО "Колыманефтепродукт"</t>
  </si>
  <si>
    <t>ООО "Славянский продукт"</t>
  </si>
  <si>
    <t>Смета расходов на проведение конкурса Магаданский хрусталь 2017</t>
  </si>
  <si>
    <t>Приобретение оборудования: кабель, колодка, вилка, розетка, пила: бензо и электро</t>
  </si>
  <si>
    <t>Проезд участникам конкурса</t>
  </si>
  <si>
    <t>Оплачено</t>
  </si>
  <si>
    <t xml:space="preserve">Приобретение сувенирной продукции </t>
  </si>
  <si>
    <t>Оплата проживания</t>
  </si>
  <si>
    <t>Информация об статусе/оплате</t>
  </si>
  <si>
    <t>Суточные</t>
  </si>
  <si>
    <t>Призовой фонд</t>
  </si>
  <si>
    <t>Охрана скульптур</t>
  </si>
  <si>
    <t>Фотографии, диски</t>
  </si>
  <si>
    <t>Оплата Головину Н.Н.</t>
  </si>
  <si>
    <t>Питание конкурсантов</t>
  </si>
  <si>
    <t>Культурная программа</t>
  </si>
  <si>
    <t>Р.S.</t>
  </si>
  <si>
    <t xml:space="preserve">Ледовый парк </t>
  </si>
  <si>
    <t>Гонорар мастерам из Якутска</t>
  </si>
  <si>
    <t>Восточная техника, Крайнов</t>
  </si>
  <si>
    <t>Остаток на расч. Счете</t>
  </si>
  <si>
    <t>Обязательный платеж за систему Открытый Магадан</t>
  </si>
  <si>
    <t>Услуги по доставке сувенирки</t>
  </si>
  <si>
    <t>ИТОГО</t>
  </si>
  <si>
    <t>Подлежит оплате услуг для Магаданского хрусталя и Ледового парка</t>
  </si>
  <si>
    <t>Рамки для дипломов</t>
  </si>
  <si>
    <t>41000-аренда квартиры для мастеров из Якутска</t>
  </si>
  <si>
    <t>Горячее питание мастерам из Якутска</t>
  </si>
  <si>
    <t>Богомолов</t>
  </si>
  <si>
    <t>Возврат от Пашкевич(сувенирка, призы)</t>
  </si>
  <si>
    <t>Ожидаемые поступления до конца года</t>
  </si>
  <si>
    <t>Итого поступлений</t>
  </si>
  <si>
    <t>Итого будет средств</t>
  </si>
  <si>
    <t>Мастерам (Якутам)</t>
  </si>
  <si>
    <t>Охрана ледовых скульптур</t>
  </si>
  <si>
    <t>Услуги Авиапартнера</t>
  </si>
  <si>
    <t>ИТОГО к оплате</t>
  </si>
  <si>
    <t>Остаток со знаком "+"</t>
  </si>
  <si>
    <t>За квартиру, где мастера проживают</t>
  </si>
  <si>
    <r>
      <rPr>
        <b/>
        <sz val="11"/>
        <color theme="1"/>
        <rFont val="Times New Roman"/>
        <family val="1"/>
        <charset val="204"/>
      </rPr>
      <t>Благотворители</t>
    </r>
    <r>
      <rPr>
        <sz val="11"/>
        <color theme="1"/>
        <rFont val="Times New Roman"/>
        <family val="1"/>
        <charset val="204"/>
      </rPr>
      <t xml:space="preserve">, оказавшие финансовую помощь НКО "Фонд социального партнерства </t>
    </r>
  </si>
  <si>
    <t>Ф.И.О. руководителя</t>
  </si>
  <si>
    <t>Карачун Станислав Михайлович</t>
  </si>
  <si>
    <t>Абдуллин Валерий Валлиулович</t>
  </si>
  <si>
    <t>ООО Коммерческий транспорт</t>
  </si>
  <si>
    <t>Крамаренко Александр Викторович</t>
  </si>
  <si>
    <t>Теленков Руслан Николаевич</t>
  </si>
  <si>
    <t>Караичева Оксана Викторовна</t>
  </si>
  <si>
    <t>капранова Светлана Александровна</t>
  </si>
  <si>
    <t>Григорьев Роман Станиславович</t>
  </si>
  <si>
    <t>Усольцев Александр Александрович</t>
  </si>
  <si>
    <t>Галоев Мурат Георгиевич</t>
  </si>
  <si>
    <t>Христов Владимир Кириллович</t>
  </si>
  <si>
    <t>Юпатин Сергей Александрович</t>
  </si>
  <si>
    <t>Хмелевский Валентин Валерьевич</t>
  </si>
  <si>
    <t>Группа компаний Биосервис</t>
  </si>
  <si>
    <t xml:space="preserve">                                        города Магадана" в 2018 году.</t>
  </si>
  <si>
    <t>ООО "АС "Кривбас"</t>
  </si>
  <si>
    <t>Базавлуцкий Сергей Семенович</t>
  </si>
  <si>
    <t>ООО "Москва ФУД"</t>
  </si>
  <si>
    <t>Розенко Денис Евгеньевич</t>
  </si>
  <si>
    <t>ООО "Двина"</t>
  </si>
  <si>
    <t>Литвенкова Людмила Николаевна</t>
  </si>
  <si>
    <t>ИП Комар С.В.</t>
  </si>
  <si>
    <t>Сергей Васильевич Комар</t>
  </si>
  <si>
    <t>ИП Сергиенко Е.А.</t>
  </si>
  <si>
    <t>Сергиенко Елена Александровна</t>
  </si>
  <si>
    <t>ООО "Дантист"</t>
  </si>
  <si>
    <t xml:space="preserve">Турулин Валерий Валерьевич </t>
  </si>
  <si>
    <t>АО "Полюс Магадан"</t>
  </si>
  <si>
    <t>Ворсин Павел Геннадьевич</t>
  </si>
  <si>
    <t>ИП Немыткин В.А.</t>
  </si>
  <si>
    <t>Немыткин Виталий Артурович</t>
  </si>
  <si>
    <t>ИП Гаврисевич О.Л.</t>
  </si>
  <si>
    <t>Гаврисевич Олег Любомирович</t>
  </si>
  <si>
    <t>Воронкова Елена Александровна</t>
  </si>
  <si>
    <t>физическое лицо</t>
  </si>
  <si>
    <t>ООО "Трейдер"</t>
  </si>
  <si>
    <t>Колычева Алла Валерьевна</t>
  </si>
  <si>
    <t>ПАО АТБ</t>
  </si>
  <si>
    <t>Дремлюга Татьяна Ивановна</t>
  </si>
  <si>
    <t>УК "Полиметалл"</t>
  </si>
  <si>
    <t>ООО "Дюамель"</t>
  </si>
  <si>
    <t>Акуленко Елена Геннадьевна</t>
  </si>
  <si>
    <t>Блошкин Владимир Ефимович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</si>
</sst>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0" xfId="0" applyFont="1"/>
    <xf numFmtId="0" fontId="8" fillId="0" borderId="0" xfId="0" applyFont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/>
    </xf>
    <xf numFmtId="0" fontId="0" fillId="0" borderId="0" xfId="0" applyFill="1" applyBorder="1" applyAlignment="1">
      <alignment vertical="center" wrapText="1"/>
    </xf>
    <xf numFmtId="0" fontId="0" fillId="0" borderId="0" xfId="0" applyAlignment="1"/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right" vertical="center" wrapText="1"/>
    </xf>
    <xf numFmtId="4" fontId="11" fillId="0" borderId="0" xfId="0" applyNumberFormat="1" applyFont="1"/>
    <xf numFmtId="0" fontId="12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22"/>
  <sheetViews>
    <sheetView topLeftCell="A7" workbookViewId="0">
      <selection activeCell="B11" sqref="B11"/>
    </sheetView>
  </sheetViews>
  <sheetFormatPr defaultRowHeight="15" x14ac:dyDescent="0.25"/>
  <cols>
    <col min="1" max="1" width="5.85546875" customWidth="1"/>
    <col min="2" max="2" width="20.28515625" customWidth="1"/>
    <col min="3" max="3" width="18.28515625" customWidth="1"/>
    <col min="4" max="4" width="13.140625" customWidth="1"/>
    <col min="5" max="5" width="12.140625" customWidth="1"/>
    <col min="6" max="6" width="13.42578125" customWidth="1"/>
    <col min="7" max="7" width="14.85546875" customWidth="1"/>
    <col min="8" max="8" width="13.42578125" customWidth="1"/>
  </cols>
  <sheetData>
    <row r="1" spans="1:8" x14ac:dyDescent="0.25">
      <c r="B1" s="8" t="s">
        <v>31</v>
      </c>
    </row>
    <row r="3" spans="1:8" x14ac:dyDescent="0.25">
      <c r="B3" t="s">
        <v>10</v>
      </c>
      <c r="E3" s="6">
        <v>1650000</v>
      </c>
      <c r="H3" s="6"/>
    </row>
    <row r="4" spans="1:8" ht="38.25" x14ac:dyDescent="0.25">
      <c r="A4" s="11" t="s">
        <v>0</v>
      </c>
      <c r="B4" s="12" t="s">
        <v>11</v>
      </c>
      <c r="C4" s="13" t="s">
        <v>12</v>
      </c>
      <c r="D4" s="12" t="s">
        <v>15</v>
      </c>
      <c r="E4" s="12" t="s">
        <v>38</v>
      </c>
      <c r="F4" s="12" t="s">
        <v>41</v>
      </c>
      <c r="G4" s="13" t="s">
        <v>27</v>
      </c>
    </row>
    <row r="5" spans="1:8" ht="64.5" customHeight="1" x14ac:dyDescent="0.25">
      <c r="A5" s="14">
        <v>1</v>
      </c>
      <c r="B5" s="15" t="s">
        <v>14</v>
      </c>
      <c r="C5" s="15" t="s">
        <v>13</v>
      </c>
      <c r="D5" s="16">
        <v>530000</v>
      </c>
      <c r="E5" s="17">
        <v>100000</v>
      </c>
      <c r="F5" s="17">
        <v>430000</v>
      </c>
      <c r="G5" s="18"/>
    </row>
    <row r="6" spans="1:8" ht="51" x14ac:dyDescent="0.25">
      <c r="A6" s="14">
        <v>2</v>
      </c>
      <c r="B6" s="15" t="s">
        <v>16</v>
      </c>
      <c r="C6" s="15" t="s">
        <v>17</v>
      </c>
      <c r="D6" s="16">
        <v>421952.5</v>
      </c>
      <c r="E6" s="17">
        <v>168781</v>
      </c>
      <c r="F6" s="17">
        <f>D6-E6</f>
        <v>253171.5</v>
      </c>
      <c r="G6" s="18"/>
    </row>
    <row r="7" spans="1:8" ht="51" x14ac:dyDescent="0.25">
      <c r="A7" s="14">
        <v>3</v>
      </c>
      <c r="B7" s="15" t="s">
        <v>18</v>
      </c>
      <c r="C7" s="15" t="s">
        <v>19</v>
      </c>
      <c r="D7" s="16">
        <v>223266</v>
      </c>
      <c r="E7" s="14">
        <v>0</v>
      </c>
      <c r="F7" s="17">
        <v>223266</v>
      </c>
      <c r="G7" s="18"/>
    </row>
    <row r="8" spans="1:8" ht="25.5" x14ac:dyDescent="0.25">
      <c r="A8" s="14">
        <v>4</v>
      </c>
      <c r="B8" s="15" t="s">
        <v>21</v>
      </c>
      <c r="C8" s="15" t="s">
        <v>20</v>
      </c>
      <c r="D8" s="16">
        <v>36000</v>
      </c>
      <c r="E8" s="14">
        <v>0</v>
      </c>
      <c r="F8" s="17">
        <v>36000</v>
      </c>
      <c r="G8" s="18"/>
    </row>
    <row r="9" spans="1:8" ht="25.5" x14ac:dyDescent="0.25">
      <c r="A9" s="14">
        <v>5</v>
      </c>
      <c r="B9" s="15" t="s">
        <v>23</v>
      </c>
      <c r="C9" s="15" t="s">
        <v>22</v>
      </c>
      <c r="D9" s="16">
        <v>901000</v>
      </c>
      <c r="E9" s="14">
        <v>0</v>
      </c>
      <c r="F9" s="17">
        <v>901000</v>
      </c>
      <c r="G9" s="18"/>
    </row>
    <row r="10" spans="1:8" ht="51" x14ac:dyDescent="0.25">
      <c r="A10" s="14">
        <v>6</v>
      </c>
      <c r="B10" s="15" t="s">
        <v>25</v>
      </c>
      <c r="C10" s="15" t="s">
        <v>24</v>
      </c>
      <c r="D10" s="16">
        <v>19000</v>
      </c>
      <c r="E10" s="14"/>
      <c r="F10" s="17">
        <v>19000</v>
      </c>
      <c r="G10" s="18"/>
    </row>
    <row r="11" spans="1:8" ht="123.75" customHeight="1" x14ac:dyDescent="0.25">
      <c r="A11" s="14">
        <v>7</v>
      </c>
      <c r="B11" s="15" t="s">
        <v>26</v>
      </c>
      <c r="C11" s="15" t="s">
        <v>32</v>
      </c>
      <c r="D11" s="16">
        <v>99000</v>
      </c>
      <c r="E11" s="14"/>
      <c r="F11" s="17">
        <v>99000</v>
      </c>
      <c r="G11" s="19" t="s">
        <v>28</v>
      </c>
    </row>
    <row r="12" spans="1:8" ht="87.75" customHeight="1" x14ac:dyDescent="0.25">
      <c r="A12" s="14">
        <v>8</v>
      </c>
      <c r="B12" s="15" t="s">
        <v>29</v>
      </c>
      <c r="C12" s="15" t="s">
        <v>33</v>
      </c>
      <c r="D12" s="16">
        <v>1000000</v>
      </c>
      <c r="E12" s="14"/>
      <c r="F12" s="17">
        <v>1000000</v>
      </c>
      <c r="G12" s="20" t="s">
        <v>34</v>
      </c>
    </row>
    <row r="13" spans="1:8" ht="41.25" customHeight="1" x14ac:dyDescent="0.25">
      <c r="A13" s="26">
        <v>9</v>
      </c>
      <c r="B13" s="27" t="s">
        <v>37</v>
      </c>
      <c r="C13" s="27" t="s">
        <v>36</v>
      </c>
      <c r="D13" s="28">
        <v>408100</v>
      </c>
      <c r="E13" s="28">
        <v>408100</v>
      </c>
      <c r="F13" s="27">
        <v>0</v>
      </c>
      <c r="G13" s="25"/>
    </row>
    <row r="14" spans="1:8" ht="35.25" customHeight="1" x14ac:dyDescent="0.25">
      <c r="A14" s="27">
        <v>10</v>
      </c>
      <c r="B14" s="27" t="s">
        <v>39</v>
      </c>
      <c r="C14" s="27" t="s">
        <v>40</v>
      </c>
      <c r="D14" s="28">
        <v>134850</v>
      </c>
      <c r="E14" s="28">
        <v>40000</v>
      </c>
      <c r="F14" s="28">
        <f>D14-E14</f>
        <v>94850</v>
      </c>
      <c r="G14" s="27"/>
    </row>
    <row r="15" spans="1:8" s="8" customFormat="1" x14ac:dyDescent="0.25">
      <c r="A15" s="58" t="s">
        <v>30</v>
      </c>
      <c r="B15" s="58"/>
      <c r="C15" s="58"/>
      <c r="D15" s="21">
        <f>SUM(D5:D14)</f>
        <v>3773168.5</v>
      </c>
      <c r="E15" s="22">
        <f>SUM(E5:E14)</f>
        <v>716881</v>
      </c>
      <c r="F15" s="22">
        <f>SUM(F5:F14)</f>
        <v>3056287.5</v>
      </c>
      <c r="G15" s="23"/>
    </row>
    <row r="16" spans="1:8" x14ac:dyDescent="0.25">
      <c r="A16" s="9"/>
      <c r="B16" s="10"/>
      <c r="C16" s="10"/>
      <c r="D16" s="10"/>
      <c r="E16" s="9"/>
      <c r="F16" s="9"/>
    </row>
    <row r="17" spans="1:6" x14ac:dyDescent="0.25">
      <c r="A17" s="24" t="s">
        <v>42</v>
      </c>
      <c r="B17" s="10"/>
      <c r="C17" s="10"/>
      <c r="D17" s="10"/>
      <c r="E17" s="9"/>
      <c r="F17" s="9"/>
    </row>
    <row r="18" spans="1:6" x14ac:dyDescent="0.25">
      <c r="A18" s="9"/>
      <c r="B18" s="10"/>
      <c r="C18" s="10"/>
      <c r="D18" s="10"/>
      <c r="E18" s="9"/>
      <c r="F18" s="9"/>
    </row>
    <row r="19" spans="1:6" x14ac:dyDescent="0.25">
      <c r="A19" s="9"/>
      <c r="B19" s="10"/>
      <c r="C19" s="10"/>
      <c r="D19" s="10"/>
      <c r="E19" s="9"/>
      <c r="F19" s="9"/>
    </row>
    <row r="20" spans="1:6" x14ac:dyDescent="0.25">
      <c r="A20" s="24" t="s">
        <v>35</v>
      </c>
      <c r="B20" s="10"/>
      <c r="C20" s="10"/>
      <c r="D20" s="10"/>
      <c r="E20" s="9"/>
      <c r="F20" s="9"/>
    </row>
    <row r="21" spans="1:6" x14ac:dyDescent="0.25">
      <c r="A21" s="9"/>
      <c r="B21" s="7"/>
      <c r="C21" s="7"/>
      <c r="D21" s="7"/>
    </row>
    <row r="22" spans="1:6" x14ac:dyDescent="0.25">
      <c r="B22" s="7"/>
      <c r="C22" s="7"/>
      <c r="D22" s="7"/>
    </row>
  </sheetData>
  <mergeCells count="1">
    <mergeCell ref="A15:C15"/>
  </mergeCells>
  <phoneticPr fontId="7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40"/>
  <sheetViews>
    <sheetView workbookViewId="0">
      <selection activeCell="G36" sqref="G36"/>
    </sheetView>
  </sheetViews>
  <sheetFormatPr defaultRowHeight="15" x14ac:dyDescent="0.25"/>
  <cols>
    <col min="1" max="1" width="5.28515625" customWidth="1"/>
    <col min="2" max="2" width="29.5703125" customWidth="1"/>
    <col min="3" max="3" width="15.85546875" customWidth="1"/>
    <col min="4" max="4" width="20.28515625" customWidth="1"/>
    <col min="5" max="5" width="15.42578125" customWidth="1"/>
  </cols>
  <sheetData>
    <row r="1" spans="1:5" ht="15.75" x14ac:dyDescent="0.25">
      <c r="B1" s="39" t="s">
        <v>46</v>
      </c>
      <c r="C1" s="39"/>
      <c r="D1" s="39"/>
    </row>
    <row r="2" spans="1:5" ht="30" x14ac:dyDescent="0.25">
      <c r="A2" s="38" t="s">
        <v>0</v>
      </c>
      <c r="B2" s="37" t="s">
        <v>1</v>
      </c>
      <c r="C2" s="37" t="s">
        <v>8</v>
      </c>
      <c r="D2" s="38" t="s">
        <v>52</v>
      </c>
      <c r="E2" s="37" t="s">
        <v>27</v>
      </c>
    </row>
    <row r="3" spans="1:5" ht="60" x14ac:dyDescent="0.25">
      <c r="A3" s="31">
        <v>1</v>
      </c>
      <c r="B3" s="25" t="s">
        <v>47</v>
      </c>
      <c r="C3" s="30">
        <f>9880+23840+42080+3235</f>
        <v>79035</v>
      </c>
      <c r="D3" s="30" t="s">
        <v>49</v>
      </c>
      <c r="E3" s="30"/>
    </row>
    <row r="4" spans="1:5" x14ac:dyDescent="0.25">
      <c r="A4" s="31">
        <f>A3+1</f>
        <v>2</v>
      </c>
      <c r="B4" s="25" t="s">
        <v>48</v>
      </c>
      <c r="C4" s="30">
        <f>54040+313400</f>
        <v>367440</v>
      </c>
      <c r="D4" s="30" t="s">
        <v>49</v>
      </c>
      <c r="E4" s="30"/>
    </row>
    <row r="5" spans="1:5" ht="30" x14ac:dyDescent="0.25">
      <c r="A5" s="31">
        <f t="shared" ref="A5:A13" si="0">A4+1</f>
        <v>3</v>
      </c>
      <c r="B5" s="25" t="s">
        <v>50</v>
      </c>
      <c r="C5" s="30">
        <v>209400</v>
      </c>
      <c r="D5" s="30" t="s">
        <v>49</v>
      </c>
      <c r="E5" s="30"/>
    </row>
    <row r="6" spans="1:5" ht="59.25" customHeight="1" x14ac:dyDescent="0.25">
      <c r="A6" s="31">
        <f t="shared" si="0"/>
        <v>4</v>
      </c>
      <c r="B6" s="25" t="s">
        <v>51</v>
      </c>
      <c r="C6" s="30">
        <v>152700</v>
      </c>
      <c r="D6" s="30">
        <f>98300+35800</f>
        <v>134100</v>
      </c>
      <c r="E6" s="30" t="s">
        <v>70</v>
      </c>
    </row>
    <row r="7" spans="1:5" ht="51.75" customHeight="1" x14ac:dyDescent="0.25">
      <c r="A7" s="31">
        <f t="shared" si="0"/>
        <v>5</v>
      </c>
      <c r="B7" s="25" t="s">
        <v>53</v>
      </c>
      <c r="C7" s="30">
        <v>92400</v>
      </c>
      <c r="D7" s="30">
        <v>92400</v>
      </c>
      <c r="E7" s="30"/>
    </row>
    <row r="8" spans="1:5" x14ac:dyDescent="0.25">
      <c r="A8" s="46">
        <f t="shared" si="0"/>
        <v>6</v>
      </c>
      <c r="B8" s="47" t="s">
        <v>54</v>
      </c>
      <c r="C8" s="48">
        <v>300000</v>
      </c>
      <c r="D8" s="30"/>
      <c r="E8" s="30"/>
    </row>
    <row r="9" spans="1:5" x14ac:dyDescent="0.25">
      <c r="A9" s="31">
        <f t="shared" si="0"/>
        <v>7</v>
      </c>
      <c r="B9" s="25" t="s">
        <v>55</v>
      </c>
      <c r="C9" s="30">
        <v>100000</v>
      </c>
      <c r="D9" s="30"/>
      <c r="E9" s="30"/>
    </row>
    <row r="10" spans="1:5" x14ac:dyDescent="0.25">
      <c r="A10" s="46">
        <f t="shared" si="0"/>
        <v>8</v>
      </c>
      <c r="B10" s="47" t="s">
        <v>56</v>
      </c>
      <c r="C10" s="48">
        <v>17000</v>
      </c>
      <c r="D10" s="30"/>
      <c r="E10" s="30"/>
    </row>
    <row r="11" spans="1:5" x14ac:dyDescent="0.25">
      <c r="A11" s="46">
        <f t="shared" si="0"/>
        <v>9</v>
      </c>
      <c r="B11" s="47" t="s">
        <v>57</v>
      </c>
      <c r="C11" s="48">
        <v>30000</v>
      </c>
      <c r="D11" s="30"/>
      <c r="E11" s="30"/>
    </row>
    <row r="12" spans="1:5" x14ac:dyDescent="0.25">
      <c r="A12" s="46">
        <f t="shared" si="0"/>
        <v>10</v>
      </c>
      <c r="B12" s="47" t="s">
        <v>58</v>
      </c>
      <c r="C12" s="48">
        <v>15000</v>
      </c>
      <c r="D12" s="30"/>
      <c r="E12" s="30"/>
    </row>
    <row r="13" spans="1:5" x14ac:dyDescent="0.25">
      <c r="A13" s="46">
        <f t="shared" si="0"/>
        <v>11</v>
      </c>
      <c r="B13" s="47" t="s">
        <v>59</v>
      </c>
      <c r="C13" s="48">
        <v>10000</v>
      </c>
      <c r="D13" s="30"/>
      <c r="E13" s="30"/>
    </row>
    <row r="14" spans="1:5" x14ac:dyDescent="0.25">
      <c r="A14" s="31">
        <v>12</v>
      </c>
      <c r="B14" s="25" t="s">
        <v>66</v>
      </c>
      <c r="C14" s="30">
        <v>77443</v>
      </c>
      <c r="D14" s="30"/>
      <c r="E14" s="41"/>
    </row>
    <row r="15" spans="1:5" x14ac:dyDescent="0.25">
      <c r="A15" s="46">
        <v>13</v>
      </c>
      <c r="B15" s="47" t="s">
        <v>69</v>
      </c>
      <c r="C15" s="48">
        <v>25000</v>
      </c>
      <c r="D15" s="30"/>
      <c r="E15" s="29"/>
    </row>
    <row r="16" spans="1:5" x14ac:dyDescent="0.25">
      <c r="B16" s="10" t="s">
        <v>67</v>
      </c>
      <c r="C16" s="35">
        <f>C6-D6+C9+C14</f>
        <v>196043</v>
      </c>
      <c r="D16" s="35">
        <f>C3+C4+C5+D6+D7</f>
        <v>882375</v>
      </c>
      <c r="E16" s="29"/>
    </row>
    <row r="17" spans="1:5" x14ac:dyDescent="0.25">
      <c r="C17" s="29"/>
      <c r="D17" s="29"/>
      <c r="E17" s="29"/>
    </row>
    <row r="18" spans="1:5" x14ac:dyDescent="0.25">
      <c r="A18" s="32" t="s">
        <v>60</v>
      </c>
      <c r="B18" s="40" t="s">
        <v>61</v>
      </c>
      <c r="C18" s="29"/>
      <c r="D18" s="29"/>
      <c r="E18" s="29"/>
    </row>
    <row r="19" spans="1:5" ht="30" x14ac:dyDescent="0.25">
      <c r="B19" s="43" t="s">
        <v>71</v>
      </c>
      <c r="C19" s="44">
        <v>70680</v>
      </c>
      <c r="D19" s="30">
        <v>70680</v>
      </c>
      <c r="E19" s="29"/>
    </row>
    <row r="20" spans="1:5" x14ac:dyDescent="0.25">
      <c r="B20" s="25" t="s">
        <v>62</v>
      </c>
      <c r="C20" s="30">
        <f>1000000+35000</f>
        <v>1035000</v>
      </c>
      <c r="D20" s="30">
        <v>200000</v>
      </c>
      <c r="E20" s="29"/>
    </row>
    <row r="21" spans="1:5" x14ac:dyDescent="0.25">
      <c r="B21" s="10"/>
      <c r="C21" s="29"/>
      <c r="D21" s="29"/>
      <c r="E21" s="29"/>
    </row>
    <row r="22" spans="1:5" ht="33" customHeight="1" x14ac:dyDescent="0.25">
      <c r="B22" s="45" t="s">
        <v>64</v>
      </c>
      <c r="C22" s="29"/>
      <c r="D22" s="35">
        <f>683375.55-D19</f>
        <v>612695.55000000005</v>
      </c>
      <c r="E22" s="29"/>
    </row>
    <row r="23" spans="1:5" x14ac:dyDescent="0.25">
      <c r="B23" s="59" t="s">
        <v>74</v>
      </c>
      <c r="C23" s="59"/>
      <c r="D23" s="59"/>
      <c r="E23" s="29"/>
    </row>
    <row r="24" spans="1:5" x14ac:dyDescent="0.25">
      <c r="B24" s="33"/>
      <c r="C24" s="34"/>
      <c r="D24" s="9"/>
    </row>
    <row r="25" spans="1:5" x14ac:dyDescent="0.25">
      <c r="B25" s="42" t="s">
        <v>72</v>
      </c>
      <c r="C25" s="34">
        <v>100000</v>
      </c>
      <c r="D25" s="9"/>
    </row>
    <row r="26" spans="1:5" x14ac:dyDescent="0.25">
      <c r="B26" s="42" t="s">
        <v>63</v>
      </c>
      <c r="C26" s="34">
        <v>285000</v>
      </c>
      <c r="D26" s="9"/>
    </row>
    <row r="27" spans="1:5" ht="30" x14ac:dyDescent="0.25">
      <c r="B27" s="42" t="s">
        <v>73</v>
      </c>
      <c r="C27" s="34">
        <v>184000</v>
      </c>
      <c r="D27" s="9"/>
    </row>
    <row r="28" spans="1:5" x14ac:dyDescent="0.25">
      <c r="B28" s="42" t="s">
        <v>75</v>
      </c>
      <c r="C28" s="49">
        <f>C25+C26+C27</f>
        <v>569000</v>
      </c>
      <c r="D28" s="9"/>
    </row>
    <row r="29" spans="1:5" ht="27.75" customHeight="1" x14ac:dyDescent="0.25">
      <c r="B29" s="54" t="s">
        <v>76</v>
      </c>
      <c r="C29" s="36">
        <f>D22+C28</f>
        <v>1181695.55</v>
      </c>
      <c r="D29" s="9"/>
    </row>
    <row r="30" spans="1:5" x14ac:dyDescent="0.25">
      <c r="C30" s="9"/>
      <c r="D30" s="9"/>
    </row>
    <row r="31" spans="1:5" ht="27.75" customHeight="1" x14ac:dyDescent="0.25">
      <c r="B31" s="60" t="s">
        <v>68</v>
      </c>
      <c r="C31" s="61"/>
      <c r="D31" s="61"/>
      <c r="E31" s="62"/>
    </row>
    <row r="32" spans="1:5" ht="30" x14ac:dyDescent="0.25">
      <c r="B32" s="52" t="s">
        <v>65</v>
      </c>
      <c r="C32" s="50">
        <v>19000</v>
      </c>
      <c r="D32" s="9"/>
    </row>
    <row r="33" spans="2:4" x14ac:dyDescent="0.25">
      <c r="B33" s="53" t="s">
        <v>77</v>
      </c>
      <c r="C33" s="51">
        <f>C20-D20</f>
        <v>835000</v>
      </c>
      <c r="D33" s="9"/>
    </row>
    <row r="34" spans="2:4" x14ac:dyDescent="0.25">
      <c r="B34" s="52" t="s">
        <v>78</v>
      </c>
      <c r="C34" s="50">
        <v>100000</v>
      </c>
      <c r="D34" s="9"/>
    </row>
    <row r="35" spans="2:4" x14ac:dyDescent="0.25">
      <c r="B35" s="52" t="s">
        <v>79</v>
      </c>
      <c r="C35" s="50">
        <v>77443</v>
      </c>
      <c r="D35" s="9"/>
    </row>
    <row r="36" spans="2:4" ht="30" x14ac:dyDescent="0.25">
      <c r="B36" s="52" t="s">
        <v>82</v>
      </c>
      <c r="C36" s="50">
        <v>18600</v>
      </c>
      <c r="D36" s="9"/>
    </row>
    <row r="37" spans="2:4" x14ac:dyDescent="0.25">
      <c r="C37" s="9"/>
      <c r="D37" s="9"/>
    </row>
    <row r="38" spans="2:4" x14ac:dyDescent="0.25">
      <c r="B38" s="54" t="s">
        <v>80</v>
      </c>
      <c r="C38" s="55">
        <f>SUM(C32:C36)</f>
        <v>1050043</v>
      </c>
      <c r="D38" s="9"/>
    </row>
    <row r="39" spans="2:4" x14ac:dyDescent="0.25">
      <c r="C39" s="9"/>
      <c r="D39" s="9"/>
    </row>
    <row r="40" spans="2:4" x14ac:dyDescent="0.25">
      <c r="B40" s="33" t="s">
        <v>81</v>
      </c>
      <c r="C40" s="56">
        <f>C29-C38</f>
        <v>131652.55000000005</v>
      </c>
    </row>
  </sheetData>
  <mergeCells count="2">
    <mergeCell ref="B23:D23"/>
    <mergeCell ref="B31:E31"/>
  </mergeCells>
  <phoneticPr fontId="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A30" sqref="A30:C31"/>
    </sheetView>
  </sheetViews>
  <sheetFormatPr defaultRowHeight="15" x14ac:dyDescent="0.25"/>
  <cols>
    <col min="1" max="1" width="6.42578125" customWidth="1"/>
    <col min="2" max="2" width="34.7109375" customWidth="1"/>
    <col min="3" max="3" width="39.7109375" customWidth="1"/>
  </cols>
  <sheetData>
    <row r="1" spans="1:5" x14ac:dyDescent="0.25">
      <c r="A1" s="57"/>
      <c r="B1" s="57" t="s">
        <v>83</v>
      </c>
      <c r="C1" s="57"/>
      <c r="D1" s="57"/>
      <c r="E1" s="57"/>
    </row>
    <row r="2" spans="1:5" x14ac:dyDescent="0.25">
      <c r="A2" s="57"/>
      <c r="B2" s="57" t="s">
        <v>99</v>
      </c>
      <c r="C2" s="57"/>
      <c r="D2" s="57"/>
      <c r="E2" s="57"/>
    </row>
    <row r="3" spans="1:5" x14ac:dyDescent="0.25">
      <c r="A3" s="1" t="s">
        <v>0</v>
      </c>
      <c r="B3" s="1" t="s">
        <v>1</v>
      </c>
      <c r="C3" s="4" t="s">
        <v>84</v>
      </c>
    </row>
    <row r="4" spans="1:5" x14ac:dyDescent="0.25">
      <c r="A4" s="2">
        <v>1</v>
      </c>
      <c r="B4" s="3" t="s">
        <v>2</v>
      </c>
      <c r="C4" s="3" t="s">
        <v>85</v>
      </c>
    </row>
    <row r="5" spans="1:5" x14ac:dyDescent="0.25">
      <c r="A5" s="2">
        <v>2</v>
      </c>
      <c r="B5" s="3" t="s">
        <v>100</v>
      </c>
      <c r="C5" s="3" t="s">
        <v>101</v>
      </c>
    </row>
    <row r="6" spans="1:5" x14ac:dyDescent="0.25">
      <c r="A6" s="2">
        <v>3</v>
      </c>
      <c r="B6" s="3" t="s">
        <v>102</v>
      </c>
      <c r="C6" s="3" t="s">
        <v>103</v>
      </c>
    </row>
    <row r="7" spans="1:5" x14ac:dyDescent="0.25">
      <c r="A7" s="2">
        <v>4</v>
      </c>
      <c r="B7" s="3" t="s">
        <v>104</v>
      </c>
      <c r="C7" s="3" t="s">
        <v>105</v>
      </c>
    </row>
    <row r="8" spans="1:5" x14ac:dyDescent="0.25">
      <c r="A8" s="2">
        <v>5</v>
      </c>
      <c r="B8" s="3" t="s">
        <v>87</v>
      </c>
      <c r="C8" s="3" t="s">
        <v>86</v>
      </c>
    </row>
    <row r="9" spans="1:5" x14ac:dyDescent="0.25">
      <c r="A9" s="2">
        <f t="shared" ref="A9:A14" si="0">A8+1</f>
        <v>6</v>
      </c>
      <c r="B9" s="3" t="s">
        <v>3</v>
      </c>
      <c r="C9" s="3" t="s">
        <v>88</v>
      </c>
    </row>
    <row r="10" spans="1:5" x14ac:dyDescent="0.25">
      <c r="A10" s="2">
        <f t="shared" si="0"/>
        <v>7</v>
      </c>
      <c r="B10" s="3" t="s">
        <v>4</v>
      </c>
      <c r="C10" s="3" t="s">
        <v>89</v>
      </c>
    </row>
    <row r="11" spans="1:5" x14ac:dyDescent="0.25">
      <c r="A11" s="2">
        <f t="shared" si="0"/>
        <v>8</v>
      </c>
      <c r="B11" s="3" t="s">
        <v>106</v>
      </c>
      <c r="C11" s="3" t="s">
        <v>107</v>
      </c>
    </row>
    <row r="12" spans="1:5" x14ac:dyDescent="0.25">
      <c r="A12" s="2">
        <f t="shared" si="0"/>
        <v>9</v>
      </c>
      <c r="B12" s="3" t="s">
        <v>108</v>
      </c>
      <c r="C12" s="3" t="s">
        <v>109</v>
      </c>
    </row>
    <row r="13" spans="1:5" x14ac:dyDescent="0.25">
      <c r="A13" s="2">
        <f t="shared" si="0"/>
        <v>10</v>
      </c>
      <c r="B13" s="3" t="s">
        <v>5</v>
      </c>
      <c r="C13" s="3" t="s">
        <v>90</v>
      </c>
    </row>
    <row r="14" spans="1:5" x14ac:dyDescent="0.25">
      <c r="A14" s="2">
        <f t="shared" si="0"/>
        <v>11</v>
      </c>
      <c r="B14" s="3" t="s">
        <v>6</v>
      </c>
      <c r="C14" s="3" t="s">
        <v>91</v>
      </c>
    </row>
    <row r="15" spans="1:5" x14ac:dyDescent="0.25">
      <c r="A15" s="2">
        <v>12</v>
      </c>
      <c r="B15" s="3" t="s">
        <v>110</v>
      </c>
      <c r="C15" s="3" t="s">
        <v>96</v>
      </c>
    </row>
    <row r="16" spans="1:5" ht="17.25" customHeight="1" x14ac:dyDescent="0.25">
      <c r="A16" s="2">
        <v>13</v>
      </c>
      <c r="B16" s="3" t="s">
        <v>7</v>
      </c>
      <c r="C16" s="3" t="s">
        <v>111</v>
      </c>
    </row>
    <row r="17" spans="1:3" x14ac:dyDescent="0.25">
      <c r="A17" s="2">
        <v>14</v>
      </c>
      <c r="B17" s="3" t="s">
        <v>98</v>
      </c>
      <c r="C17" s="3" t="s">
        <v>92</v>
      </c>
    </row>
    <row r="18" spans="1:3" x14ac:dyDescent="0.25">
      <c r="A18" s="2">
        <v>15</v>
      </c>
      <c r="B18" s="3" t="s">
        <v>44</v>
      </c>
      <c r="C18" s="3" t="s">
        <v>93</v>
      </c>
    </row>
    <row r="19" spans="1:3" x14ac:dyDescent="0.25">
      <c r="A19" s="2">
        <v>16</v>
      </c>
      <c r="B19" s="3" t="s">
        <v>9</v>
      </c>
      <c r="C19" s="3" t="s">
        <v>94</v>
      </c>
    </row>
    <row r="20" spans="1:3" x14ac:dyDescent="0.25">
      <c r="A20" s="5">
        <v>17</v>
      </c>
      <c r="B20" s="4" t="s">
        <v>43</v>
      </c>
      <c r="C20" s="3" t="s">
        <v>95</v>
      </c>
    </row>
    <row r="21" spans="1:3" x14ac:dyDescent="0.25">
      <c r="A21" s="5">
        <v>18</v>
      </c>
      <c r="B21" s="4" t="s">
        <v>114</v>
      </c>
      <c r="C21" s="3" t="s">
        <v>115</v>
      </c>
    </row>
    <row r="22" spans="1:3" x14ac:dyDescent="0.25">
      <c r="A22" s="5">
        <v>19</v>
      </c>
      <c r="B22" s="4" t="s">
        <v>116</v>
      </c>
      <c r="C22" s="3" t="s">
        <v>117</v>
      </c>
    </row>
    <row r="23" spans="1:3" x14ac:dyDescent="0.25">
      <c r="A23" s="5">
        <v>20</v>
      </c>
      <c r="B23" s="4" t="s">
        <v>45</v>
      </c>
      <c r="C23" s="3" t="s">
        <v>97</v>
      </c>
    </row>
    <row r="24" spans="1:3" x14ac:dyDescent="0.25">
      <c r="A24" s="5">
        <v>21</v>
      </c>
      <c r="B24" s="4" t="s">
        <v>112</v>
      </c>
      <c r="C24" s="3" t="s">
        <v>113</v>
      </c>
    </row>
    <row r="25" spans="1:3" x14ac:dyDescent="0.25">
      <c r="A25" s="5">
        <v>22</v>
      </c>
      <c r="B25" s="4" t="s">
        <v>118</v>
      </c>
      <c r="C25" s="4" t="s">
        <v>119</v>
      </c>
    </row>
    <row r="26" spans="1:3" x14ac:dyDescent="0.25">
      <c r="A26" s="5">
        <v>23</v>
      </c>
      <c r="B26" s="4" t="s">
        <v>120</v>
      </c>
      <c r="C26" s="3" t="s">
        <v>121</v>
      </c>
    </row>
    <row r="27" spans="1:3" x14ac:dyDescent="0.25">
      <c r="A27" s="5">
        <v>24</v>
      </c>
      <c r="B27" s="4" t="s">
        <v>122</v>
      </c>
      <c r="C27" s="3" t="s">
        <v>123</v>
      </c>
    </row>
    <row r="28" spans="1:3" x14ac:dyDescent="0.25">
      <c r="A28" s="5">
        <v>25</v>
      </c>
      <c r="B28" s="4" t="s">
        <v>124</v>
      </c>
      <c r="C28" s="3" t="s">
        <v>127</v>
      </c>
    </row>
    <row r="29" spans="1:3" x14ac:dyDescent="0.25">
      <c r="A29" s="5">
        <v>26</v>
      </c>
      <c r="B29" s="4" t="s">
        <v>125</v>
      </c>
      <c r="C29" s="3" t="s">
        <v>126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Информация ко дню города</vt:lpstr>
      <vt:lpstr>Магаданский хрусталь 2017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2017-12-07T11:06:18Z</cp:lastPrinted>
  <dcterms:created xsi:type="dcterms:W3CDTF">2006-09-16T00:00:00Z</dcterms:created>
  <dcterms:modified xsi:type="dcterms:W3CDTF">2019-05-24T03:31:38Z</dcterms:modified>
</cp:coreProperties>
</file>